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35" windowHeight="8941"/>
  </bookViews>
  <sheets>
    <sheet name="Copertina" sheetId="35" r:id="rId1"/>
    <sheet name="Indice" sheetId="36" r:id="rId2"/>
    <sheet name="Stato Patrimoniale" sheetId="31" r:id="rId3"/>
    <sheet name="Conto Economico" sheetId="32" r:id="rId4"/>
    <sheet name="Rendiconto Finanziario" sheetId="33" r:id="rId5"/>
  </sheets>
  <externalReferences>
    <externalReference r:id="rId6"/>
  </externalReferences>
  <definedNames>
    <definedName name="__123Graph_E" localSheetId="1" hidden="1">[1]PopolazioneStudentesca2003!#REF!</definedName>
    <definedName name="__123Graph_E" hidden="1">[1]PopolazioneStudentesca2003!#REF!</definedName>
    <definedName name="__123Graph_F" localSheetId="1" hidden="1">[1]PopolazioneStudentesca2003!#REF!</definedName>
    <definedName name="__123Graph_F" hidden="1">[1]PopolazioneStudentesca2003!#REF!</definedName>
    <definedName name="_xlnm.Print_Area" localSheetId="0">Copertina!$A$1:$I$52</definedName>
    <definedName name="_xlnm.Print_Area" localSheetId="1">Indice!$A$1:$G$36</definedName>
    <definedName name="_xlnm.Print_Area" localSheetId="2">'Stato Patrimoniale'!$A$1:$G$119</definedName>
    <definedName name="_xlnm.Print_Titles" localSheetId="3">'Conto Economico'!$2:$2</definedName>
    <definedName name="_xlnm.Print_Titles" localSheetId="2">'Stato Patrimoniale'!$2:$2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2" i="33" l="1"/>
  <c r="D18" i="33"/>
  <c r="F114" i="31" l="1"/>
  <c r="E114" i="31"/>
  <c r="F60" i="31"/>
  <c r="E60" i="31"/>
  <c r="F79" i="32"/>
  <c r="F74" i="32"/>
  <c r="F69" i="32"/>
  <c r="F58" i="32"/>
  <c r="F52" i="32"/>
  <c r="F36" i="32"/>
  <c r="F38" i="32" s="1"/>
  <c r="F20" i="32"/>
  <c r="F11" i="32"/>
  <c r="F26" i="32" s="1"/>
  <c r="F61" i="32" l="1"/>
  <c r="F63" i="32"/>
  <c r="F83" i="32" s="1"/>
  <c r="E107" i="31"/>
  <c r="E96" i="31"/>
  <c r="E108" i="31" s="1"/>
  <c r="F107" i="31"/>
  <c r="F96" i="31"/>
  <c r="F108" i="31" l="1"/>
  <c r="F85" i="31"/>
  <c r="F87" i="31" s="1"/>
  <c r="E85" i="31"/>
  <c r="E79" i="31"/>
  <c r="F51" i="31"/>
  <c r="E51" i="31"/>
  <c r="F43" i="31"/>
  <c r="E43" i="31"/>
  <c r="F31" i="31"/>
  <c r="E31" i="31"/>
  <c r="E26" i="31"/>
  <c r="F23" i="31"/>
  <c r="E23" i="31"/>
  <c r="F13" i="31"/>
  <c r="E13" i="31"/>
  <c r="F116" i="31" l="1"/>
  <c r="E87" i="31"/>
  <c r="E116" i="31" s="1"/>
  <c r="F55" i="31"/>
  <c r="F27" i="31"/>
  <c r="E55" i="31"/>
  <c r="E27" i="31"/>
  <c r="E62" i="31" l="1"/>
  <c r="E120" i="31" s="1"/>
  <c r="F62" i="31"/>
  <c r="F120" i="31" s="1"/>
</calcChain>
</file>

<file path=xl/sharedStrings.xml><?xml version="1.0" encoding="utf-8"?>
<sst xmlns="http://schemas.openxmlformats.org/spreadsheetml/2006/main" count="247" uniqueCount="232">
  <si>
    <t>ATTIVO</t>
  </si>
  <si>
    <t>PASSIVO</t>
  </si>
  <si>
    <t>PATRIMONIO NETTO</t>
  </si>
  <si>
    <t>TRATTAMENTO DI FINE RAPPORTO DI LAVORO SUBORDINATO</t>
  </si>
  <si>
    <t>FONDI PER RISCHI ED ONERI</t>
  </si>
  <si>
    <t>STATO PATRIMONIALE DI APERTURA AL 1° GENNAIO 2015</t>
  </si>
  <si>
    <t xml:space="preserve">A) </t>
  </si>
  <si>
    <t>IMMOBILIZZAZIONI</t>
  </si>
  <si>
    <t>I</t>
  </si>
  <si>
    <t>IMMATERIALI</t>
  </si>
  <si>
    <t>1) Costi di impianto, di ampliamento e di sviluppo</t>
  </si>
  <si>
    <t>2) Diritto di brevetto e diritti di utilizzazione delle opere di ingegno</t>
  </si>
  <si>
    <t>3) Concessioni, licenze, marchi, e diritti simili</t>
  </si>
  <si>
    <t>4) Immobilizzazioni in corso ed acconti</t>
  </si>
  <si>
    <t>5) Altre immobilizzazioni immateriali</t>
  </si>
  <si>
    <t>II</t>
  </si>
  <si>
    <t>MATERIALI</t>
  </si>
  <si>
    <t>1) Terreni e fabbricati</t>
  </si>
  <si>
    <t>2) Impianti e attrezzature</t>
  </si>
  <si>
    <t>3) Attrezzature scientifiche</t>
  </si>
  <si>
    <t>5) Mobili e arredi</t>
  </si>
  <si>
    <t>7) Altre immobilizzazioni materiali</t>
  </si>
  <si>
    <t>TOTALE IMMOBILIZZAZIONI MATERIALI</t>
  </si>
  <si>
    <t>TOTALE IMMOBILIZZAZIONI IMMATERIALI</t>
  </si>
  <si>
    <t>III</t>
  </si>
  <si>
    <t>FINANZIARIE</t>
  </si>
  <si>
    <t>TOTALE IMMOBILIZZAZIONI FINANZIARIE</t>
  </si>
  <si>
    <t>TOTALE IMMOBILIZZAZIONI (A)</t>
  </si>
  <si>
    <t xml:space="preserve">B) </t>
  </si>
  <si>
    <t>ATTIVO CIRCOLANTE</t>
  </si>
  <si>
    <t>RIMANENZE</t>
  </si>
  <si>
    <t>TOTALE RIMANENZE</t>
  </si>
  <si>
    <t>1) Crediti verso MIUR e altre Amministrazioni centrali</t>
  </si>
  <si>
    <t>2) Crediti verso Regioni  e Provincie Autonome</t>
  </si>
  <si>
    <t>3) Crediti verso altre Amministrazioni locali</t>
  </si>
  <si>
    <t>5) Crediti verso l'Università</t>
  </si>
  <si>
    <t>6) Crediti verso studenti per tasse e contributi</t>
  </si>
  <si>
    <t>7) Crediti verso società ed enti controllati</t>
  </si>
  <si>
    <t>8) Crediti verso altri (pubblici)</t>
  </si>
  <si>
    <t>4) Crediti verso l'Unione Europea e altri Organismi Internazionali</t>
  </si>
  <si>
    <t>TOTALE CREDITI</t>
  </si>
  <si>
    <t>TOTALE ATTIVITA' FINANZIARIE</t>
  </si>
  <si>
    <t>ATTIVITA' FINANZIARIE</t>
  </si>
  <si>
    <t>IV</t>
  </si>
  <si>
    <t>DISPONIBILITA' LIQUIDE</t>
  </si>
  <si>
    <t>1) Depositi bancari e postali</t>
  </si>
  <si>
    <t>2) Denaro e valori in cassa</t>
  </si>
  <si>
    <t>TOTALE DISPONIBILITA' LIQUIDE</t>
  </si>
  <si>
    <t>TOTALE ATTIVO CIRCOLANTE (B)</t>
  </si>
  <si>
    <t xml:space="preserve">C) </t>
  </si>
  <si>
    <t>RATEI E RISCONTI ATTIVI</t>
  </si>
  <si>
    <t>TOTALE ATTIVO</t>
  </si>
  <si>
    <t>Conti d'ordine dell'attivo</t>
  </si>
  <si>
    <t>FONDO DI DOTAZIONE DELL'ATENEO</t>
  </si>
  <si>
    <t>PATRIMONIO VINCOLATO</t>
  </si>
  <si>
    <t>1) Fondi vincolati destinati da terzi</t>
  </si>
  <si>
    <t>2) Fondi vincolati per decisione degli organi istituzionali</t>
  </si>
  <si>
    <t>3) Risorse vincolate (per progetti specifici, obblighi di legge, o altro)</t>
  </si>
  <si>
    <t>TOTALE PATRIMONIO VINCOLATO</t>
  </si>
  <si>
    <t>PATRIMONIO  NON VINCOLATO</t>
  </si>
  <si>
    <t>1) Risultato gestionale esercizio</t>
  </si>
  <si>
    <t>3) Riserve statutarie</t>
  </si>
  <si>
    <t>TOTALE PATRIMONIO  NON VINCOLATO</t>
  </si>
  <si>
    <t>TOTALE PATRIMONIO NETTO  (A)</t>
  </si>
  <si>
    <t>TOTALE FONDI PER RISCHI ED ONERI (B)</t>
  </si>
  <si>
    <t>D)</t>
  </si>
  <si>
    <t>1) Mutui e Debiti verso banche</t>
  </si>
  <si>
    <t>2) Debiti verso MIUR e altre Amministrazioni centrali</t>
  </si>
  <si>
    <t>3) Debiti verso Regioni  e Provincie Autonome</t>
  </si>
  <si>
    <t>4) Debiti verso altre Amministrazioni locali</t>
  </si>
  <si>
    <t>5) Debiti verso l'Unione Europea e altri Organismi Internazionali</t>
  </si>
  <si>
    <t>6) Debiti verso l'Università</t>
  </si>
  <si>
    <t xml:space="preserve">7) Debiti verso studenti </t>
  </si>
  <si>
    <t>8) Acconti</t>
  </si>
  <si>
    <t>9) Debiti verso fornitori</t>
  </si>
  <si>
    <t>10) Debiti verso dipendenti</t>
  </si>
  <si>
    <t>12) Altri debiti</t>
  </si>
  <si>
    <t>E)</t>
  </si>
  <si>
    <t>RATEI E RISCONTI PASSIVI E CONTRIBUTI AGLI INVESTIMENTI</t>
  </si>
  <si>
    <t>TOTALE PASSIVO</t>
  </si>
  <si>
    <t>Conti d'ordine del passivo</t>
  </si>
  <si>
    <t>4) Patrimonio librario, opere d'arte, d'antiquariato e museali</t>
  </si>
  <si>
    <t>6) Immobilizzazioni in corso ed acconti</t>
  </si>
  <si>
    <t>9) Crediti verso altri (privati)</t>
  </si>
  <si>
    <t>11) Debiti verso società o enti controllati</t>
  </si>
  <si>
    <t>2) Risultati gestionali relativi a esercizi precedenti</t>
  </si>
  <si>
    <t>e1) Risconti per progetti e ricerche in corso</t>
  </si>
  <si>
    <t>e2) Contributi agli investimenti</t>
  </si>
  <si>
    <t>e3) Altri ratei e risconti passivi</t>
  </si>
  <si>
    <t>c1) Ratei per progetti e ricerche in corso</t>
  </si>
  <si>
    <t>c2) Altri ratei e risconti attivi</t>
  </si>
  <si>
    <t>CONTO ECONOMICO</t>
  </si>
  <si>
    <t>A)</t>
  </si>
  <si>
    <t>PROVENTI OPERATIVI</t>
  </si>
  <si>
    <t>I.</t>
  </si>
  <si>
    <t>PROVENTI PROPRI</t>
  </si>
  <si>
    <t>CONTRIBUTI</t>
  </si>
  <si>
    <t>1) Proventi per la didattica</t>
  </si>
  <si>
    <t>2) Proventi per le Ricerche commissionate e trasferimento tecnologico</t>
  </si>
  <si>
    <t>3) Proventi per le Ricerche con finanziamenti competitivi</t>
  </si>
  <si>
    <t>1) Contributi Miur e altre Amministrazioni centrali</t>
  </si>
  <si>
    <t>2) Contributi Regioni e provincie Autonome</t>
  </si>
  <si>
    <t>3) Contributi altre Amminsitrazioni locali</t>
  </si>
  <si>
    <t>5) Contributi da Università</t>
  </si>
  <si>
    <t>6) Contributi da altri (pubblici)</t>
  </si>
  <si>
    <t>PROVENTI PER ATTIVITA' ASSISTENZIALE</t>
  </si>
  <si>
    <t>PROVENTI PER GESTIONE DIRETTA INTERVENTI PER IL DIRITTO ALLO STUDIO</t>
  </si>
  <si>
    <t>ALTRI PROVENTI E RICAVI DIVERSI</t>
  </si>
  <si>
    <t>VARIAZIONI RIMANENZE</t>
  </si>
  <si>
    <t>INCREMENTO IMMOBILIZZAZIONI PER LAVORI INTERNI</t>
  </si>
  <si>
    <t>B)</t>
  </si>
  <si>
    <t>COSTI  OPERATIVI</t>
  </si>
  <si>
    <t>VIII.</t>
  </si>
  <si>
    <t>COSTI DEL PERSONALE</t>
  </si>
  <si>
    <t>II.</t>
  </si>
  <si>
    <t>III.</t>
  </si>
  <si>
    <t>IV.</t>
  </si>
  <si>
    <t>V.</t>
  </si>
  <si>
    <t>VI.</t>
  </si>
  <si>
    <t>VII.</t>
  </si>
  <si>
    <t>1) Costi del personale dedicato alla ricerca e alla didattica</t>
  </si>
  <si>
    <t>IX.</t>
  </si>
  <si>
    <t>COSTI DELLA GESTIONE CORRENTE</t>
  </si>
  <si>
    <t>1) Costi per il sostegno agli studenti</t>
  </si>
  <si>
    <t>2) Costi per il diritto allo studio</t>
  </si>
  <si>
    <t>4) Trasferimenti a partner di progetti coordinati</t>
  </si>
  <si>
    <t>2) Costi del personale dirigente e tecnico-amministrativo</t>
  </si>
  <si>
    <t xml:space="preserve">   a) docenti/ricercatori</t>
  </si>
  <si>
    <t xml:space="preserve">   b) collaborazioni scientifiche (collaboratori, assegnisti, ecc.)</t>
  </si>
  <si>
    <t xml:space="preserve">   c) docenti a contratto</t>
  </si>
  <si>
    <t xml:space="preserve">   d) esperti linguistici</t>
  </si>
  <si>
    <t>5) Acquisto materiali consumo per laboratori</t>
  </si>
  <si>
    <t>7) Acquisto di libri, periodici e materiale bibliografico</t>
  </si>
  <si>
    <t>9) Acquisto altri materiali</t>
  </si>
  <si>
    <t>10) Variazioni delle rimanenze di materiali</t>
  </si>
  <si>
    <t>12) Altri costi</t>
  </si>
  <si>
    <t>X.</t>
  </si>
  <si>
    <t>AMMORTAMENTI E SVALUTAZIONI</t>
  </si>
  <si>
    <t>1) Ammortamenti immobilizzazioni immateriali</t>
  </si>
  <si>
    <t>3) Svalutazioni immobilizzazioni</t>
  </si>
  <si>
    <t>4) Svalutazione dei crediti compresi nell'attivo circolante e nelle disponibilità liquide</t>
  </si>
  <si>
    <t>XI.</t>
  </si>
  <si>
    <t>ACCANTONAMENTI PER RISCHI E ONERI</t>
  </si>
  <si>
    <t>XII.</t>
  </si>
  <si>
    <t>ONERI DIVERSI DI GESTIONE</t>
  </si>
  <si>
    <t>DIFFERENZA TRA COSTI E PROVENTI OPERATIVI (A-B)</t>
  </si>
  <si>
    <t>4) Contributi Unione Europea e altri Organismi Internazionali</t>
  </si>
  <si>
    <t>C)</t>
  </si>
  <si>
    <t>PROVENTI ED ONERI FINANZIARI</t>
  </si>
  <si>
    <t>1) Proventi finanziari</t>
  </si>
  <si>
    <t>2) Interessi ed altri oneri finanziari</t>
  </si>
  <si>
    <t>RETTIFICHE DI VALORE DI ATTIVITA' FINANZIARIE</t>
  </si>
  <si>
    <t>1) Rivalutazioni</t>
  </si>
  <si>
    <t>2) Svalutazioni</t>
  </si>
  <si>
    <t>PROVENTI ED ONERI STRAORDINARI</t>
  </si>
  <si>
    <t>1) Proventi</t>
  </si>
  <si>
    <t>2) Oneri</t>
  </si>
  <si>
    <t>F)</t>
  </si>
  <si>
    <t>IMPOSTE SUL REDDITO DELL'ESERCIZIO CORRENTI, DIFFERITE, ANTICIPATE</t>
  </si>
  <si>
    <t>RISULTATO DI ESERCIZIO</t>
  </si>
  <si>
    <t>BILANCIO UNICO DI ATENEO DI ESERCIZIO AL 31 DICEMBRE 2015  - STATO PATRIMONIALE</t>
  </si>
  <si>
    <t>Saldo al  31/12/2014</t>
  </si>
  <si>
    <t>Saldo al  31/12/2015</t>
  </si>
  <si>
    <t>Saldo al 31/12/2015</t>
  </si>
  <si>
    <t>Saldo al 31/12/2014</t>
  </si>
  <si>
    <t>BILANCIO UNICO DI ATENEO DI ESERCIZIO AL 31 DICEMBRE 2015  - CONTO ECONOMICO</t>
  </si>
  <si>
    <t>7) Contributi da altri (privati)</t>
  </si>
  <si>
    <t xml:space="preserve">   e) altro personale dedicato alla ricerca e alla didattica</t>
  </si>
  <si>
    <t>8) Acquisto di servizi e collaborazioni tecnico gestionali</t>
  </si>
  <si>
    <t>11) Costi per il godimento beni di terzi</t>
  </si>
  <si>
    <t>3) Utili e perdite su cambi</t>
  </si>
  <si>
    <t>3) Costi per la ricerca e l'attività editoriale</t>
  </si>
  <si>
    <t>6) Variazione rimanenze di materiali di consumo per laboratori</t>
  </si>
  <si>
    <t>FLUSSO MONETARIO (CASH FLOW) ASSORBITO/GENERATO DALLA GESTIONE CORRENTE</t>
  </si>
  <si>
    <t>RISULTATO NETTO</t>
  </si>
  <si>
    <t>VARIAZIONE NETTA DEI FONDI PER RISCHI ED ONERI</t>
  </si>
  <si>
    <t>VARIAZIONE NETTA DEL TFR</t>
  </si>
  <si>
    <t>(AUMENTO)/DIMINUZIONE DEI CREDITI</t>
  </si>
  <si>
    <t>(AUMENTO)/DIMINUZIONE DELLE RIMANENZE</t>
  </si>
  <si>
    <t>AUMENTO/(DIMINUZIONE) DEI DEBITI</t>
  </si>
  <si>
    <t>VARIAZIONE DI ALTRE VOCI DEL CAPITALE CIRCOLANTE</t>
  </si>
  <si>
    <t>A) FLUSSO DI CASSA (CASH FLOW) OPERATIVO</t>
  </si>
  <si>
    <t>INVESTIMENTI IN IMMOBILIZZAZIONI:</t>
  </si>
  <si>
    <t>- MATERIALI</t>
  </si>
  <si>
    <t>- IMMATERIALI</t>
  </si>
  <si>
    <t>- FINANZIARIE</t>
  </si>
  <si>
    <t>DISINVESTIMENTI IN IMMOBILIZZAZIONI:</t>
  </si>
  <si>
    <t>B) FLUSSO DI CASSA (CASH FLOW) DA ATTIVITA' DI INVESTIMENTO/DISINVESTIMENTO</t>
  </si>
  <si>
    <t>ATTIVITA' DI FINANZIAMENTO:</t>
  </si>
  <si>
    <t>AUMENTO DI CAPITALE</t>
  </si>
  <si>
    <t>VARIAZIONE NETTA DEI FINANZIAMENTI A MEDIO-LUNGO TERMINE</t>
  </si>
  <si>
    <t>C) FLUSSO DI CASSA (CASH FLOW) DA ATTIVITA' DI FINANZIAMENTO</t>
  </si>
  <si>
    <t>D) FLUSSO DI CASSA (CASH FLOW) DELL'ESERCIZIO (A+B+C)</t>
  </si>
  <si>
    <t>DISPONIBILITA' MONETARIA NETTA INIZIALE</t>
  </si>
  <si>
    <t>DISPONIBILITA' MONETARIA NETTA FINALE</t>
  </si>
  <si>
    <t>FLUSSO MONETARIO (CASH FLOW) DELL'ESERCIZIO</t>
  </si>
  <si>
    <t>2) Ammortamenti immobilizzazioni materiali</t>
  </si>
  <si>
    <t>Rettifica voci che non hanno avuto effetto sulla liquidità:</t>
  </si>
  <si>
    <t>TOTALE PROVENTI PROPRI</t>
  </si>
  <si>
    <t>TOTALE CONTRIBUTI</t>
  </si>
  <si>
    <t xml:space="preserve">TOTALE COSTI DEL PERSONALE </t>
  </si>
  <si>
    <t xml:space="preserve">    Totale costi del personale dedicato alla ricerca e alla didattica</t>
  </si>
  <si>
    <t>TOTALE COSTI DELLA GESTIONE CORRENTE</t>
  </si>
  <si>
    <t>TOTALE AMMORTAMENTI E SVALUTAZIONI</t>
  </si>
  <si>
    <t>(AUMENTO)/DIMINUZIONE ATTIVITA' FINANZIARIE ISCRITTE NELL'ATTIVO CIRCOLANTE</t>
  </si>
  <si>
    <t>AMMORTAMENTI,SVALUTAZIONI E ALTRE VOCI</t>
  </si>
  <si>
    <t xml:space="preserve">      </t>
  </si>
  <si>
    <t>AREA FINANZA, PROGRAMMAZIONE  E CONTROLLO</t>
  </si>
  <si>
    <t>Servizio Bilancio e Contabilità Amministrazione Centrale</t>
  </si>
  <si>
    <t>Indice</t>
  </si>
  <si>
    <t>Bilancio Unico di Ateneo - esercizio 2015</t>
  </si>
  <si>
    <t>CREDITI</t>
  </si>
  <si>
    <t>DEBITI</t>
  </si>
  <si>
    <t>TOTALE TRATTAMENTO DI FINE RAPPORTO DI LAVORO SUBORDINATO(C)</t>
  </si>
  <si>
    <t>TOTALE RATEI E RISCONTI ATTIVI (C)</t>
  </si>
  <si>
    <t>TOTALE DEBITI (D)</t>
  </si>
  <si>
    <t>TOTALE RATEI E RISCONTI PASSIVI E CONTRIBUTI AGLI INVESTIMENTI (E)</t>
  </si>
  <si>
    <t>TOTALE PROVENTI OPERATIVI (A)</t>
  </si>
  <si>
    <t>TOTALE COSTI OPERATIVI (B)</t>
  </si>
  <si>
    <t>TOTALE PROVENTI ED ONERI FINANZIARI (C)</t>
  </si>
  <si>
    <t>TOTALE RETTIFICHE DI VALORE DI ATTIVITA' FINANZIARIE (D)</t>
  </si>
  <si>
    <t>TOTALE PROVENTI ED ONERI STRAORDINARI (E)</t>
  </si>
  <si>
    <t>BILANCIO UNICO DI ATENEO DI ESERCIZIO AL 31 DICEMBRE 2015  - RENDICONTO FINANZIARIO</t>
  </si>
  <si>
    <t>FLUSSO MONETARIO (CASH FLOW) ASSORBITO/GENERATO DALLE VARIAZIONI DEL CAPITALE CIRCOLANTE</t>
  </si>
  <si>
    <t>pag. 2</t>
  </si>
  <si>
    <t>pag. 4</t>
  </si>
  <si>
    <t>pag. 6</t>
  </si>
  <si>
    <t>Stato Patrimoniale………………………………</t>
  </si>
  <si>
    <t>Conto Economico…………………………..</t>
  </si>
  <si>
    <t>Rendiconto Finanziario……………………..</t>
  </si>
  <si>
    <t>BILANCIO UNICO DI ATENEO</t>
  </si>
  <si>
    <t>Esercizio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</si>
</sst>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-* #,##0_-;\-* #,##0_-;_-* &quot;-&quot;??_-;_-@_-"/>
    <numFmt numFmtId="165" formatCode="_-&quot;£&quot;\ * #,##0_-;\-&quot;£&quot;\ * #,##0_-;_-&quot;£&quot;\ * &quot;-&quot;_-;_-@_-"/>
  </numFmts>
  <fonts count="2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2"/>
      <color indexed="9"/>
      <name val="Arial"/>
      <family val="2"/>
    </font>
    <font>
      <i/>
      <sz val="12"/>
      <color indexed="9"/>
      <name val="Arial"/>
      <family val="2"/>
    </font>
    <font>
      <sz val="12"/>
      <name val="Arial"/>
      <family val="2"/>
    </font>
    <font>
      <i/>
      <sz val="8"/>
      <name val="Times New Roman"/>
      <family val="1"/>
    </font>
    <font>
      <sz val="14"/>
      <name val="Arial"/>
      <family val="2"/>
    </font>
    <font>
      <sz val="10"/>
      <name val="Arial"/>
    </font>
    <font>
      <b/>
      <sz val="10"/>
      <color theme="0"/>
      <name val="Arial"/>
      <family val="2"/>
    </font>
    <font>
      <b/>
      <sz val="11"/>
      <color rgb="FF9B0014"/>
      <name val="Calibri"/>
      <family val="2"/>
      <scheme val="minor"/>
    </font>
    <font>
      <sz val="11"/>
      <color rgb="FF9B0014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6"/>
      <color rgb="FF9B0014"/>
      <name val="Arial"/>
      <family val="2"/>
    </font>
    <font>
      <b/>
      <sz val="20"/>
      <color rgb="FF9B0014"/>
      <name val="Arial"/>
      <family val="2"/>
    </font>
    <font>
      <b/>
      <sz val="12"/>
      <name val="Arial"/>
      <family val="2"/>
    </font>
    <font>
      <b/>
      <sz val="16"/>
      <color rgb="FF9B00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B0014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rgb="FF9B0014"/>
      </bottom>
      <diagonal/>
    </border>
    <border>
      <left/>
      <right/>
      <top style="thin">
        <color rgb="FF9B0014"/>
      </top>
      <bottom style="thin">
        <color rgb="FF9B001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9" fillId="0" borderId="0"/>
    <xf numFmtId="165" fontId="9" fillId="0" borderId="0" applyFont="0" applyFill="0" applyBorder="0" applyAlignment="0" applyProtection="0"/>
    <xf numFmtId="0" fontId="15" fillId="0" borderId="0" applyNumberFormat="0" applyFont="0" applyFill="0" applyBorder="0" applyAlignment="0" applyProtection="0"/>
    <xf numFmtId="43" fontId="15" fillId="0" borderId="0" applyNumberFormat="0" applyFont="0" applyFill="0" applyBorder="0" applyAlignment="0" applyProtection="0"/>
  </cellStyleXfs>
  <cellXfs count="102">
    <xf numFmtId="0" fontId="0" fillId="0" borderId="0" xfId="0"/>
    <xf numFmtId="0" fontId="0" fillId="0" borderId="0" xfId="0" applyBorder="1"/>
    <xf numFmtId="0" fontId="0" fillId="0" borderId="1" xfId="0" applyBorder="1"/>
    <xf numFmtId="0" fontId="0" fillId="0" borderId="4" xfId="0" applyBorder="1"/>
    <xf numFmtId="0" fontId="0" fillId="0" borderId="5" xfId="0" applyBorder="1"/>
    <xf numFmtId="0" fontId="1" fillId="0" borderId="0" xfId="0" applyFont="1" applyBorder="1"/>
    <xf numFmtId="0" fontId="0" fillId="0" borderId="0" xfId="0" applyFill="1" applyBorder="1"/>
    <xf numFmtId="43" fontId="1" fillId="0" borderId="0" xfId="1" applyFont="1"/>
    <xf numFmtId="43" fontId="0" fillId="0" borderId="0" xfId="1" applyFont="1" applyFill="1" applyBorder="1"/>
    <xf numFmtId="43" fontId="0" fillId="0" borderId="0" xfId="1" applyFont="1" applyBorder="1"/>
    <xf numFmtId="43" fontId="0" fillId="0" borderId="0" xfId="1" applyFont="1"/>
    <xf numFmtId="43" fontId="0" fillId="0" borderId="7" xfId="1" applyFont="1" applyBorder="1"/>
    <xf numFmtId="43" fontId="0" fillId="0" borderId="0" xfId="0" applyNumberFormat="1"/>
    <xf numFmtId="0" fontId="0" fillId="0" borderId="0" xfId="0"/>
    <xf numFmtId="0" fontId="2" fillId="0" borderId="0" xfId="0" applyFont="1" applyBorder="1"/>
    <xf numFmtId="0" fontId="0" fillId="0" borderId="0" xfId="0" quotePrefix="1" applyBorder="1"/>
    <xf numFmtId="0" fontId="4" fillId="0" borderId="0" xfId="0" applyFont="1" applyBorder="1"/>
    <xf numFmtId="0" fontId="0" fillId="0" borderId="0" xfId="0" quotePrefix="1" applyFont="1" applyBorder="1"/>
    <xf numFmtId="0" fontId="0" fillId="0" borderId="2" xfId="0" applyBorder="1"/>
    <xf numFmtId="0" fontId="0" fillId="0" borderId="3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1" fillId="0" borderId="0" xfId="0" applyFont="1" applyFill="1" applyBorder="1"/>
    <xf numFmtId="0" fontId="0" fillId="0" borderId="0" xfId="0" quotePrefix="1" applyFill="1" applyBorder="1"/>
    <xf numFmtId="0" fontId="3" fillId="0" borderId="0" xfId="0" applyFont="1" applyAlignment="1"/>
    <xf numFmtId="164" fontId="0" fillId="0" borderId="0" xfId="0" applyNumberFormat="1"/>
    <xf numFmtId="0" fontId="2" fillId="0" borderId="2" xfId="0" applyFont="1" applyBorder="1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0" fillId="0" borderId="0" xfId="0" applyFont="1" applyBorder="1"/>
    <xf numFmtId="0" fontId="1" fillId="0" borderId="4" xfId="0" applyFont="1" applyBorder="1"/>
    <xf numFmtId="0" fontId="1" fillId="0" borderId="0" xfId="0" applyFont="1" applyAlignment="1">
      <alignment horizontal="center"/>
    </xf>
    <xf numFmtId="43" fontId="4" fillId="0" borderId="0" xfId="1" applyFont="1" applyBorder="1"/>
    <xf numFmtId="43" fontId="1" fillId="0" borderId="0" xfId="1" applyFont="1" applyBorder="1" applyAlignment="1">
      <alignment horizontal="center"/>
    </xf>
    <xf numFmtId="43" fontId="5" fillId="0" borderId="0" xfId="1" applyFont="1" applyFill="1" applyBorder="1"/>
    <xf numFmtId="43" fontId="1" fillId="0" borderId="0" xfId="1" applyFont="1" applyFill="1" applyBorder="1"/>
    <xf numFmtId="43" fontId="1" fillId="0" borderId="0" xfId="1" applyFont="1" applyBorder="1"/>
    <xf numFmtId="43" fontId="0" fillId="0" borderId="0" xfId="1" applyFont="1" applyAlignment="1">
      <alignment horizontal="center"/>
    </xf>
    <xf numFmtId="43" fontId="0" fillId="0" borderId="2" xfId="1" applyFont="1" applyBorder="1"/>
    <xf numFmtId="43" fontId="0" fillId="0" borderId="0" xfId="1" quotePrefix="1" applyFont="1" applyBorder="1"/>
    <xf numFmtId="43" fontId="0" fillId="0" borderId="0" xfId="1" quotePrefix="1" applyFont="1" applyFill="1" applyBorder="1"/>
    <xf numFmtId="43" fontId="3" fillId="0" borderId="0" xfId="1" applyFont="1" applyAlignment="1">
      <alignment horizontal="center"/>
    </xf>
    <xf numFmtId="43" fontId="3" fillId="0" borderId="2" xfId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43" fontId="0" fillId="0" borderId="0" xfId="1" applyFont="1" applyFill="1"/>
    <xf numFmtId="0" fontId="0" fillId="0" borderId="0" xfId="0" applyAlignment="1">
      <alignment horizontal="center"/>
    </xf>
    <xf numFmtId="0" fontId="9" fillId="2" borderId="0" xfId="3" applyFill="1" applyBorder="1"/>
    <xf numFmtId="0" fontId="9" fillId="0" borderId="0" xfId="3" applyBorder="1"/>
    <xf numFmtId="0" fontId="9" fillId="0" borderId="0" xfId="3"/>
    <xf numFmtId="0" fontId="12" fillId="0" borderId="0" xfId="3" applyFont="1" applyBorder="1" applyAlignment="1"/>
    <xf numFmtId="0" fontId="14" fillId="0" borderId="0" xfId="3" applyFont="1" applyBorder="1"/>
    <xf numFmtId="0" fontId="16" fillId="2" borderId="0" xfId="5" applyNumberFormat="1" applyFont="1" applyFill="1" applyBorder="1" applyAlignment="1" applyProtection="1">
      <alignment horizontal="left" vertical="center" wrapText="1"/>
    </xf>
    <xf numFmtId="0" fontId="16" fillId="2" borderId="0" xfId="5" applyNumberFormat="1" applyFont="1" applyFill="1" applyBorder="1" applyAlignment="1" applyProtection="1">
      <alignment horizontal="center" vertical="center" wrapText="1"/>
    </xf>
    <xf numFmtId="0" fontId="16" fillId="2" borderId="0" xfId="5" applyNumberFormat="1" applyFont="1" applyFill="1" applyBorder="1" applyAlignment="1" applyProtection="1">
      <alignment horizontal="left" vertical="center"/>
    </xf>
    <xf numFmtId="0" fontId="18" fillId="0" borderId="4" xfId="0" applyFont="1" applyBorder="1"/>
    <xf numFmtId="0" fontId="18" fillId="0" borderId="5" xfId="0" applyFont="1" applyBorder="1"/>
    <xf numFmtId="0" fontId="18" fillId="0" borderId="0" xfId="0" applyFont="1"/>
    <xf numFmtId="0" fontId="17" fillId="0" borderId="9" xfId="0" applyFont="1" applyBorder="1"/>
    <xf numFmtId="43" fontId="17" fillId="0" borderId="9" xfId="1" applyFont="1" applyBorder="1"/>
    <xf numFmtId="43" fontId="18" fillId="0" borderId="9" xfId="1" applyFont="1" applyBorder="1"/>
    <xf numFmtId="0" fontId="0" fillId="0" borderId="9" xfId="0" applyBorder="1"/>
    <xf numFmtId="0" fontId="1" fillId="3" borderId="0" xfId="0" applyFont="1" applyFill="1" applyBorder="1"/>
    <xf numFmtId="43" fontId="1" fillId="3" borderId="0" xfId="1" applyFont="1" applyFill="1" applyBorder="1"/>
    <xf numFmtId="0" fontId="19" fillId="2" borderId="0" xfId="0" applyFont="1" applyFill="1" applyBorder="1"/>
    <xf numFmtId="0" fontId="8" fillId="2" borderId="0" xfId="0" applyFont="1" applyFill="1" applyBorder="1"/>
    <xf numFmtId="43" fontId="7" fillId="2" borderId="0" xfId="1" applyFont="1" applyFill="1" applyBorder="1"/>
    <xf numFmtId="0" fontId="0" fillId="3" borderId="0" xfId="0" applyFill="1" applyBorder="1"/>
    <xf numFmtId="43" fontId="1" fillId="3" borderId="0" xfId="1" applyFont="1" applyFill="1"/>
    <xf numFmtId="0" fontId="7" fillId="2" borderId="0" xfId="0" applyFont="1" applyFill="1" applyBorder="1"/>
    <xf numFmtId="43" fontId="8" fillId="2" borderId="0" xfId="1" applyFont="1" applyFill="1" applyBorder="1"/>
    <xf numFmtId="0" fontId="1" fillId="0" borderId="9" xfId="0" applyFont="1" applyBorder="1"/>
    <xf numFmtId="43" fontId="0" fillId="0" borderId="9" xfId="1" applyFont="1" applyBorder="1"/>
    <xf numFmtId="43" fontId="1" fillId="0" borderId="9" xfId="1" applyFont="1" applyFill="1" applyBorder="1"/>
    <xf numFmtId="0" fontId="1" fillId="0" borderId="10" xfId="0" applyFont="1" applyBorder="1"/>
    <xf numFmtId="43" fontId="0" fillId="0" borderId="10" xfId="1" applyFont="1" applyBorder="1"/>
    <xf numFmtId="43" fontId="1" fillId="0" borderId="10" xfId="1" applyFont="1" applyFill="1" applyBorder="1"/>
    <xf numFmtId="43" fontId="6" fillId="3" borderId="0" xfId="1" applyFont="1" applyFill="1" applyBorder="1"/>
    <xf numFmtId="43" fontId="1" fillId="0" borderId="0" xfId="1" applyFont="1" applyFill="1"/>
    <xf numFmtId="43" fontId="7" fillId="2" borderId="0" xfId="1" applyFont="1" applyFill="1" applyBorder="1" applyAlignment="1">
      <alignment horizontal="center"/>
    </xf>
    <xf numFmtId="0" fontId="0" fillId="0" borderId="9" xfId="0" applyFont="1" applyFill="1" applyBorder="1"/>
    <xf numFmtId="43" fontId="0" fillId="0" borderId="9" xfId="1" applyFont="1" applyFill="1" applyBorder="1"/>
    <xf numFmtId="0" fontId="0" fillId="0" borderId="10" xfId="0" applyFont="1" applyFill="1" applyBorder="1"/>
    <xf numFmtId="43" fontId="0" fillId="0" borderId="10" xfId="1" applyFont="1" applyFill="1" applyBorder="1"/>
    <xf numFmtId="0" fontId="1" fillId="0" borderId="10" xfId="0" applyFont="1" applyFill="1" applyBorder="1"/>
    <xf numFmtId="0" fontId="0" fillId="0" borderId="0" xfId="0" applyAlignment="1">
      <alignment vertical="center"/>
    </xf>
    <xf numFmtId="0" fontId="11" fillId="2" borderId="0" xfId="3" applyFont="1" applyFill="1" applyBorder="1" applyAlignment="1">
      <alignment horizontal="right"/>
    </xf>
    <xf numFmtId="0" fontId="9" fillId="0" borderId="11" xfId="3" applyBorder="1"/>
    <xf numFmtId="0" fontId="14" fillId="0" borderId="11" xfId="3" applyFont="1" applyBorder="1"/>
    <xf numFmtId="0" fontId="22" fillId="0" borderId="0" xfId="3" applyFont="1" applyBorder="1"/>
    <xf numFmtId="0" fontId="12" fillId="0" borderId="0" xfId="3" applyFont="1" applyBorder="1"/>
    <xf numFmtId="0" fontId="23" fillId="0" borderId="0" xfId="3" applyFont="1" applyBorder="1"/>
    <xf numFmtId="0" fontId="10" fillId="2" borderId="0" xfId="3" applyFont="1" applyFill="1" applyBorder="1" applyAlignment="1">
      <alignment horizontal="right"/>
    </xf>
    <xf numFmtId="0" fontId="13" fillId="0" borderId="0" xfId="3" applyFont="1" applyBorder="1" applyAlignment="1">
      <alignment horizontal="left" vertical="top" wrapText="1"/>
    </xf>
    <xf numFmtId="0" fontId="20" fillId="0" borderId="0" xfId="3" applyFont="1" applyBorder="1" applyAlignment="1">
      <alignment horizontal="center"/>
    </xf>
    <xf numFmtId="0" fontId="21" fillId="0" borderId="0" xfId="3" applyFont="1" applyBorder="1" applyAlignment="1">
      <alignment horizontal="center"/>
    </xf>
    <xf numFmtId="0" fontId="11" fillId="2" borderId="0" xfId="3" applyFont="1" applyFill="1" applyBorder="1" applyAlignment="1">
      <alignment horizontal="right"/>
    </xf>
    <xf numFmtId="0" fontId="12" fillId="0" borderId="0" xfId="3" applyFont="1" applyBorder="1" applyAlignment="1">
      <alignment horizontal="left"/>
    </xf>
    <xf numFmtId="0" fontId="3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3" fillId="0" borderId="0" xfId="0" applyFont="1" applyAlignment="1">
      <alignment vertical="center"/>
    </xf>
  </cellXfs>
  <cellStyles count="7">
    <cellStyle name="Migliaia" xfId="1" builtinId="3"/>
    <cellStyle name="Migliaia 2" xfId="2"/>
    <cellStyle name="Migliaia 3" xfId="6"/>
    <cellStyle name="Normale" xfId="0" builtinId="0"/>
    <cellStyle name="Normale 2" xfId="3"/>
    <cellStyle name="Normale 3" xfId="5"/>
    <cellStyle name="Valuta (0)_DE_MARCHI-3" xfId="4"/>
  </cellStyles>
  <dxfs count="0"/>
  <tableStyles count="0" defaultTableStyle="TableStyleMedium2" defaultPivotStyle="PivotStyleLight16"/>
  <colors>
    <mruColors>
      <color rgb="FF9B0014"/>
      <color rgb="FF00CC00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51</xdr:row>
      <xdr:rowOff>114300</xdr:rowOff>
    </xdr:from>
    <xdr:to>
      <xdr:col>9</xdr:col>
      <xdr:colOff>0</xdr:colOff>
      <xdr:row>51</xdr:row>
      <xdr:rowOff>114300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19050" y="6057900"/>
          <a:ext cx="84867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228601</xdr:colOff>
      <xdr:row>1</xdr:row>
      <xdr:rowOff>9525</xdr:rowOff>
    </xdr:from>
    <xdr:to>
      <xdr:col>3</xdr:col>
      <xdr:colOff>22861</xdr:colOff>
      <xdr:row>5</xdr:row>
      <xdr:rowOff>36826</xdr:rowOff>
    </xdr:to>
    <xdr:pic>
      <xdr:nvPicPr>
        <xdr:cNvPr id="5" name="Picture 4" descr="SigilloLogoLAST_WhiteO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1" y="169545"/>
          <a:ext cx="1668780" cy="7740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bilancio\CONSUNTIVI\Conto%20consuntivo%202003\ALLEGATI\ALLEGAT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PERTINA"/>
      <sheetName val="ELENCO"/>
      <sheetName val="PopolazioneStudentesca2003"/>
      <sheetName val="EvoluzioneImmatricolazioni"/>
      <sheetName val="Tasse"/>
      <sheetName val="Contrib.Didattica"/>
      <sheetName val="UlssIntegrazioniStipendi"/>
      <sheetName val="Diplomi"/>
      <sheetName val="FittiAttivi"/>
      <sheetName val="BorsePostLauream"/>
      <sheetName val="MobilitàDottorati"/>
      <sheetName val="SpeseTelefoniche"/>
      <sheetName val="Fitti Passivi"/>
      <sheetName val="SpesePulizie(Riepilogo)"/>
      <sheetName val="SpesePulizie(Dettaglio)"/>
      <sheetName val="FondoDotazione"/>
      <sheetName val="FondoDotaz(grafico)"/>
      <sheetName val="FunzionamentoBiblioteche"/>
      <sheetName val="FunzBiblio(grafico)"/>
      <sheetName val="ContribStraordinari"/>
      <sheetName val="FondiEx60%"/>
      <sheetName val="AttrezzatureScientifiche"/>
      <sheetName val="PRIN"/>
      <sheetName val="FIRB"/>
      <sheetName val="ProgRicercaAteneo"/>
      <sheetName val="GiovaniRicercatori"/>
      <sheetName val="SpesePersonale03"/>
      <sheetName val="DebitiCrediti(copertina)"/>
      <sheetName val="CreditiDebiti31122003"/>
      <sheetName val="CreditiDebitiEsPrecedenti"/>
      <sheetName val="Immobili"/>
      <sheetName val="PatrimonioDemaniale"/>
      <sheetName val="ManutenzioneStraord"/>
      <sheetName val="StruttureAttivate"/>
      <sheetName val="Riassegnazioni(copertina)"/>
      <sheetName val="Riassegnazioni al 2004"/>
      <sheetName val="AttivitàSanitarie"/>
      <sheetName val="RiassBorsePostLaurem"/>
      <sheetName val="CooperazInternaz"/>
      <sheetName val="Attr.Autom.Imp-SpeseInformatica"/>
      <sheetName val="AcquistoImmobili"/>
      <sheetName val="ManutStraordinaria"/>
      <sheetName val="Dotazione"/>
      <sheetName val="CopertinaBilancio"/>
      <sheetName val="Entrate"/>
      <sheetName val="Uscite"/>
      <sheetName val="SituazioneAmministrativa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3"/>
  <sheetViews>
    <sheetView showGridLines="0" tabSelected="1" topLeftCell="A4" zoomScaleNormal="100" workbookViewId="0">
      <selection activeCell="B33" sqref="B33"/>
    </sheetView>
  </sheetViews>
  <sheetFormatPr defaultColWidth="9.109375" defaultRowHeight="12.45" x14ac:dyDescent="0.2"/>
  <cols>
    <col min="1" max="3" width="9.109375" style="50"/>
    <col min="4" max="9" width="10.77734375" style="50" customWidth="1"/>
    <col min="10" max="16384" width="9.109375" style="50"/>
  </cols>
  <sheetData>
    <row r="1" spans="1:9" s="49" customFormat="1" ht="12.8" x14ac:dyDescent="0.2">
      <c r="A1" s="48"/>
      <c r="B1" s="48"/>
      <c r="C1" s="48"/>
      <c r="D1" s="48"/>
      <c r="E1" s="48"/>
      <c r="F1" s="48"/>
      <c r="G1" s="48"/>
      <c r="H1" s="48"/>
      <c r="I1" s="48"/>
    </row>
    <row r="2" spans="1:9" s="49" customFormat="1" ht="12.8" x14ac:dyDescent="0.2">
      <c r="A2" s="48" t="s">
        <v>206</v>
      </c>
      <c r="B2" s="48"/>
      <c r="C2" s="48"/>
      <c r="D2" s="48"/>
      <c r="E2" s="48"/>
      <c r="F2" s="48"/>
      <c r="G2" s="48"/>
      <c r="H2" s="48"/>
      <c r="I2" s="48"/>
    </row>
    <row r="3" spans="1:9" s="49" customFormat="1" ht="15.05" x14ac:dyDescent="0.25">
      <c r="A3" s="48"/>
      <c r="B3" s="48"/>
      <c r="C3" s="48"/>
      <c r="D3" s="93" t="s">
        <v>207</v>
      </c>
      <c r="E3" s="93"/>
      <c r="F3" s="93"/>
      <c r="G3" s="93"/>
      <c r="H3" s="93"/>
      <c r="I3" s="93"/>
    </row>
    <row r="4" spans="1:9" s="49" customFormat="1" ht="15.75" x14ac:dyDescent="0.3">
      <c r="A4" s="48"/>
      <c r="B4" s="48"/>
      <c r="C4" s="48"/>
      <c r="D4" s="97" t="s">
        <v>208</v>
      </c>
      <c r="E4" s="97"/>
      <c r="F4" s="97"/>
      <c r="G4" s="97"/>
      <c r="H4" s="97"/>
      <c r="I4" s="97"/>
    </row>
    <row r="5" spans="1:9" s="49" customFormat="1" ht="15.55" x14ac:dyDescent="0.3">
      <c r="A5" s="48"/>
      <c r="B5" s="48"/>
      <c r="C5" s="48"/>
      <c r="D5" s="87"/>
      <c r="E5" s="87"/>
      <c r="F5" s="87"/>
      <c r="G5" s="87"/>
      <c r="H5" s="87"/>
      <c r="I5" s="87"/>
    </row>
    <row r="6" spans="1:9" s="49" customFormat="1" ht="13.25" x14ac:dyDescent="0.25">
      <c r="A6" s="48"/>
      <c r="B6" s="48"/>
      <c r="C6" s="48"/>
      <c r="D6" s="48"/>
      <c r="E6" s="48"/>
      <c r="F6" s="48"/>
      <c r="G6" s="48"/>
      <c r="H6" s="48"/>
      <c r="I6" s="48"/>
    </row>
    <row r="7" spans="1:9" ht="15.05" x14ac:dyDescent="0.25">
      <c r="A7" s="49"/>
      <c r="B7" s="49"/>
      <c r="C7" s="51"/>
      <c r="D7" s="51"/>
      <c r="E7" s="51"/>
      <c r="F7" s="51"/>
      <c r="G7" s="51"/>
      <c r="H7" s="51"/>
      <c r="I7" s="51"/>
    </row>
    <row r="8" spans="1:9" ht="12.8" x14ac:dyDescent="0.2">
      <c r="A8" s="49"/>
      <c r="B8" s="49"/>
      <c r="C8" s="49"/>
      <c r="D8" s="49"/>
      <c r="E8" s="49"/>
      <c r="F8" s="49"/>
      <c r="G8" s="49"/>
      <c r="H8" s="49"/>
      <c r="I8" s="49"/>
    </row>
    <row r="9" spans="1:9" ht="12.8" x14ac:dyDescent="0.2">
      <c r="A9" s="49"/>
      <c r="B9" s="49"/>
      <c r="C9" s="49"/>
      <c r="D9" s="49"/>
      <c r="E9" s="49"/>
      <c r="F9" s="49"/>
      <c r="G9" s="49"/>
      <c r="H9" s="49"/>
      <c r="I9" s="49"/>
    </row>
    <row r="10" spans="1:9" ht="12.8" x14ac:dyDescent="0.2">
      <c r="A10" s="49"/>
      <c r="B10" s="49"/>
      <c r="C10" s="49"/>
      <c r="D10" s="49"/>
      <c r="E10" s="49"/>
      <c r="F10" s="49"/>
      <c r="G10" s="49"/>
      <c r="H10" s="49"/>
      <c r="I10" s="49"/>
    </row>
    <row r="11" spans="1:9" ht="12.8" x14ac:dyDescent="0.2">
      <c r="A11" s="49"/>
      <c r="B11" s="49"/>
      <c r="C11" s="49"/>
      <c r="D11" s="49"/>
      <c r="E11" s="49"/>
      <c r="F11" s="49"/>
      <c r="G11" s="49"/>
      <c r="H11" s="49"/>
      <c r="I11" s="49"/>
    </row>
    <row r="12" spans="1:9" ht="13.25" x14ac:dyDescent="0.25">
      <c r="A12" s="49"/>
      <c r="B12" s="49"/>
      <c r="C12" s="49"/>
      <c r="D12" s="49"/>
      <c r="E12" s="49"/>
      <c r="F12" s="49"/>
      <c r="G12" s="49"/>
      <c r="H12" s="49"/>
      <c r="I12" s="49"/>
    </row>
    <row r="16" spans="1:9" ht="13.25" x14ac:dyDescent="0.25">
      <c r="A16" s="49"/>
      <c r="B16" s="49"/>
      <c r="C16" s="49"/>
      <c r="D16" s="49"/>
      <c r="E16" s="49"/>
      <c r="F16" s="49"/>
      <c r="G16" s="49"/>
      <c r="H16" s="49"/>
      <c r="I16" s="49"/>
    </row>
    <row r="17" spans="1:9" ht="13.25" x14ac:dyDescent="0.25">
      <c r="A17" s="49"/>
      <c r="B17" s="49"/>
      <c r="C17" s="49"/>
      <c r="D17" s="49"/>
      <c r="E17" s="49"/>
      <c r="F17" s="49"/>
      <c r="G17" s="49"/>
      <c r="H17" s="49"/>
      <c r="I17" s="49"/>
    </row>
    <row r="22" spans="1:9" ht="13.25" x14ac:dyDescent="0.25">
      <c r="A22" s="49"/>
      <c r="B22" s="49"/>
      <c r="C22" s="49"/>
      <c r="D22" s="49"/>
      <c r="E22" s="49"/>
      <c r="F22" s="49"/>
      <c r="G22" s="49"/>
      <c r="H22" s="49"/>
      <c r="I22" s="49"/>
    </row>
    <row r="23" spans="1:9" ht="12.8" x14ac:dyDescent="0.2">
      <c r="A23" s="49"/>
      <c r="B23" s="49"/>
      <c r="C23" s="49"/>
      <c r="D23" s="49"/>
      <c r="E23" s="49"/>
      <c r="F23" s="49"/>
      <c r="G23" s="49"/>
      <c r="H23" s="49"/>
      <c r="I23" s="49"/>
    </row>
    <row r="24" spans="1:9" ht="12.8" x14ac:dyDescent="0.2">
      <c r="A24" s="49"/>
      <c r="B24" s="49"/>
      <c r="C24" s="49"/>
      <c r="D24" s="49"/>
      <c r="E24" s="49"/>
      <c r="F24" s="49"/>
      <c r="G24" s="49"/>
      <c r="H24" s="49"/>
      <c r="I24" s="49"/>
    </row>
    <row r="25" spans="1:9" ht="13.25" x14ac:dyDescent="0.25">
      <c r="A25" s="49"/>
      <c r="B25" s="49"/>
      <c r="C25" s="49"/>
      <c r="D25" s="49"/>
      <c r="E25" s="49"/>
      <c r="F25" s="49"/>
      <c r="G25" s="49"/>
      <c r="H25" s="49"/>
      <c r="I25" s="49"/>
    </row>
    <row r="26" spans="1:9" ht="33.049999999999997" x14ac:dyDescent="0.6">
      <c r="A26" s="95" t="s">
        <v>230</v>
      </c>
      <c r="B26" s="95"/>
      <c r="C26" s="95"/>
      <c r="D26" s="95"/>
      <c r="E26" s="95"/>
      <c r="F26" s="95"/>
      <c r="G26" s="95"/>
      <c r="H26" s="95"/>
      <c r="I26" s="95"/>
    </row>
    <row r="27" spans="1:9" ht="13.25" x14ac:dyDescent="0.25">
      <c r="A27" s="49"/>
      <c r="B27" s="49"/>
      <c r="C27" s="49"/>
      <c r="D27" s="49"/>
      <c r="E27" s="49"/>
      <c r="F27" s="49"/>
      <c r="G27" s="49"/>
      <c r="H27" s="49"/>
      <c r="I27" s="49"/>
    </row>
    <row r="29" spans="1:9" ht="24.55" x14ac:dyDescent="0.4">
      <c r="A29" s="96" t="s">
        <v>231</v>
      </c>
      <c r="B29" s="96"/>
      <c r="C29" s="96"/>
      <c r="D29" s="96"/>
      <c r="E29" s="96"/>
      <c r="F29" s="96"/>
      <c r="G29" s="96"/>
      <c r="H29" s="96"/>
      <c r="I29" s="96"/>
    </row>
    <row r="30" spans="1:9" ht="13.25" x14ac:dyDescent="0.25">
      <c r="A30" s="49"/>
      <c r="B30" s="49"/>
      <c r="C30" s="49"/>
      <c r="D30" s="49"/>
      <c r="E30" s="49"/>
      <c r="F30" s="49"/>
      <c r="G30" s="49"/>
      <c r="H30" s="49"/>
      <c r="I30" s="49"/>
    </row>
    <row r="31" spans="1:9" ht="12.8" x14ac:dyDescent="0.2">
      <c r="A31" s="49"/>
      <c r="B31" s="49"/>
      <c r="C31" s="49"/>
      <c r="D31" s="49"/>
      <c r="E31" s="49"/>
      <c r="F31" s="49"/>
      <c r="G31" s="49"/>
      <c r="H31" s="49"/>
      <c r="I31" s="49"/>
    </row>
    <row r="32" spans="1:9" ht="13.25" x14ac:dyDescent="0.25">
      <c r="A32" s="49"/>
      <c r="B32" s="49"/>
      <c r="C32" s="49"/>
      <c r="D32" s="49"/>
      <c r="E32" s="49"/>
      <c r="F32" s="49"/>
      <c r="G32" s="49"/>
      <c r="H32" s="49"/>
      <c r="I32" s="49"/>
    </row>
    <row r="33" spans="1:9" ht="13.25" x14ac:dyDescent="0.25">
      <c r="A33" s="49"/>
      <c r="B33" s="49"/>
      <c r="C33" s="49"/>
      <c r="D33" s="49"/>
      <c r="E33" s="49"/>
      <c r="F33" s="49"/>
      <c r="G33" s="49"/>
      <c r="H33" s="49"/>
      <c r="I33" s="49"/>
    </row>
    <row r="34" spans="1:9" ht="13.25" x14ac:dyDescent="0.25">
      <c r="A34" s="49"/>
      <c r="B34" s="49"/>
      <c r="C34" s="49"/>
      <c r="D34" s="49"/>
      <c r="E34" s="49"/>
      <c r="F34" s="49"/>
      <c r="G34" s="49"/>
      <c r="H34" s="49"/>
      <c r="I34" s="49"/>
    </row>
    <row r="35" spans="1:9" ht="13.25" x14ac:dyDescent="0.25">
      <c r="A35" s="49"/>
      <c r="B35" s="49"/>
      <c r="C35" s="49"/>
      <c r="D35" s="49"/>
      <c r="E35" s="49"/>
      <c r="F35" s="49"/>
      <c r="G35" s="49"/>
      <c r="H35" s="49"/>
      <c r="I35" s="49"/>
    </row>
    <row r="36" spans="1:9" ht="13.25" x14ac:dyDescent="0.25">
      <c r="A36" s="49"/>
      <c r="B36" s="49"/>
      <c r="C36" s="49"/>
      <c r="D36" s="49"/>
      <c r="E36" s="49"/>
      <c r="F36" s="49"/>
      <c r="G36" s="49"/>
      <c r="H36" s="49"/>
      <c r="I36" s="49"/>
    </row>
    <row r="37" spans="1:9" ht="13.25" x14ac:dyDescent="0.25">
      <c r="A37" s="49"/>
      <c r="B37" s="49"/>
      <c r="C37" s="49"/>
      <c r="D37" s="49"/>
      <c r="E37" s="49"/>
      <c r="F37" s="49"/>
      <c r="G37" s="49"/>
      <c r="H37" s="49"/>
      <c r="I37" s="49"/>
    </row>
    <row r="38" spans="1:9" ht="13.25" x14ac:dyDescent="0.25">
      <c r="A38" s="49"/>
      <c r="B38" s="49"/>
      <c r="C38" s="49"/>
      <c r="D38" s="49"/>
      <c r="E38" s="49"/>
      <c r="F38" s="49"/>
      <c r="G38" s="49"/>
      <c r="H38" s="49"/>
      <c r="I38" s="49"/>
    </row>
    <row r="39" spans="1:9" x14ac:dyDescent="0.2">
      <c r="A39" s="49"/>
      <c r="B39" s="49"/>
      <c r="C39" s="49"/>
      <c r="D39" s="49"/>
      <c r="E39" s="49"/>
      <c r="F39" s="49"/>
      <c r="G39" s="49"/>
      <c r="H39" s="49"/>
      <c r="I39" s="49"/>
    </row>
    <row r="40" spans="1:9" x14ac:dyDescent="0.2">
      <c r="A40" s="49"/>
      <c r="B40" s="49"/>
      <c r="C40" s="49"/>
      <c r="D40" s="49"/>
      <c r="E40" s="49"/>
      <c r="F40" s="49"/>
      <c r="G40" s="49"/>
      <c r="H40" s="49"/>
      <c r="I40" s="49"/>
    </row>
    <row r="41" spans="1:9" x14ac:dyDescent="0.2">
      <c r="A41" s="49"/>
      <c r="B41" s="49"/>
      <c r="C41" s="49"/>
      <c r="D41" s="49"/>
      <c r="E41" s="49"/>
      <c r="F41" s="49"/>
      <c r="G41" s="49"/>
      <c r="H41" s="49"/>
      <c r="I41" s="49"/>
    </row>
    <row r="42" spans="1:9" x14ac:dyDescent="0.2">
      <c r="A42" s="49"/>
      <c r="B42" s="49"/>
      <c r="C42" s="49"/>
      <c r="D42" s="49"/>
      <c r="E42" s="49"/>
      <c r="F42" s="49"/>
      <c r="G42" s="49"/>
      <c r="H42" s="49"/>
      <c r="I42" s="49"/>
    </row>
    <row r="43" spans="1:9" x14ac:dyDescent="0.2">
      <c r="A43" s="49"/>
      <c r="B43" s="49"/>
      <c r="C43" s="49"/>
      <c r="D43" s="49"/>
      <c r="E43" s="49"/>
      <c r="F43" s="49"/>
      <c r="G43" s="49"/>
      <c r="H43" s="49"/>
      <c r="I43" s="49"/>
    </row>
    <row r="44" spans="1:9" x14ac:dyDescent="0.2">
      <c r="A44" s="49"/>
      <c r="B44" s="49"/>
      <c r="C44" s="49"/>
      <c r="D44" s="49"/>
      <c r="E44" s="49"/>
      <c r="F44" s="49"/>
      <c r="G44" s="49"/>
      <c r="H44" s="49"/>
      <c r="I44" s="49"/>
    </row>
    <row r="45" spans="1:9" x14ac:dyDescent="0.2">
      <c r="A45" s="49"/>
      <c r="B45" s="49"/>
      <c r="C45" s="49"/>
      <c r="D45" s="49"/>
      <c r="E45" s="49"/>
      <c r="F45" s="49"/>
      <c r="G45" s="49"/>
      <c r="H45" s="49"/>
      <c r="I45" s="49"/>
    </row>
    <row r="46" spans="1:9" x14ac:dyDescent="0.2">
      <c r="A46" s="49"/>
      <c r="B46" s="49"/>
      <c r="C46" s="49"/>
      <c r="D46" s="49"/>
      <c r="E46" s="49"/>
      <c r="F46" s="49"/>
      <c r="G46" s="49"/>
      <c r="H46" s="49"/>
      <c r="I46" s="49"/>
    </row>
    <row r="47" spans="1:9" x14ac:dyDescent="0.2">
      <c r="A47" s="49"/>
      <c r="B47" s="49"/>
      <c r="C47" s="49"/>
      <c r="D47" s="49"/>
      <c r="E47" s="49"/>
      <c r="F47" s="49"/>
      <c r="G47" s="49"/>
      <c r="H47" s="49"/>
      <c r="I47" s="49"/>
    </row>
    <row r="48" spans="1:9" x14ac:dyDescent="0.2">
      <c r="A48" s="49"/>
      <c r="B48" s="49"/>
      <c r="C48" s="49"/>
      <c r="D48" s="49"/>
      <c r="E48" s="49"/>
      <c r="F48" s="49"/>
      <c r="G48" s="49"/>
      <c r="H48" s="49"/>
      <c r="I48" s="49"/>
    </row>
    <row r="49" spans="1:9" x14ac:dyDescent="0.2">
      <c r="A49" s="49"/>
      <c r="B49" s="49"/>
      <c r="C49" s="49"/>
      <c r="D49" s="49"/>
      <c r="E49" s="49"/>
      <c r="F49" s="49"/>
      <c r="G49" s="49"/>
      <c r="H49" s="49"/>
      <c r="I49" s="49"/>
    </row>
    <row r="50" spans="1:9" x14ac:dyDescent="0.2">
      <c r="A50" s="49"/>
      <c r="B50" s="49"/>
      <c r="C50" s="49"/>
      <c r="D50" s="49"/>
      <c r="E50" s="49"/>
      <c r="F50" s="49"/>
      <c r="G50" s="49"/>
      <c r="H50" s="49"/>
      <c r="I50" s="49"/>
    </row>
    <row r="51" spans="1:9" x14ac:dyDescent="0.2">
      <c r="A51" s="49"/>
      <c r="B51" s="49"/>
      <c r="C51" s="49"/>
      <c r="D51" s="49"/>
      <c r="E51" s="49"/>
      <c r="F51" s="49"/>
      <c r="G51" s="49"/>
      <c r="H51" s="49"/>
      <c r="I51" s="49"/>
    </row>
    <row r="52" spans="1:9" x14ac:dyDescent="0.2">
      <c r="A52" s="49"/>
      <c r="B52" s="49"/>
      <c r="C52" s="49"/>
      <c r="D52" s="49"/>
      <c r="E52" s="49"/>
      <c r="F52" s="49"/>
      <c r="G52" s="49"/>
      <c r="H52" s="49"/>
      <c r="I52" s="49"/>
    </row>
    <row r="53" spans="1:9" ht="56.3" customHeight="1" x14ac:dyDescent="0.2">
      <c r="A53" s="94"/>
      <c r="B53" s="94"/>
      <c r="C53" s="94"/>
      <c r="D53" s="94"/>
      <c r="E53" s="49"/>
      <c r="F53" s="49"/>
      <c r="G53" s="49"/>
      <c r="H53" s="49"/>
      <c r="I53" s="49"/>
    </row>
  </sheetData>
  <sheetProtection formatCells="0" formatColumns="0" formatRows="0"/>
  <mergeCells count="5">
    <mergeCell ref="D3:I3"/>
    <mergeCell ref="A53:D53"/>
    <mergeCell ref="A26:I26"/>
    <mergeCell ref="A29:I29"/>
    <mergeCell ref="D4:I4"/>
  </mergeCells>
  <printOptions horizontalCentered="1"/>
  <pageMargins left="0.78740157480314965" right="0.78740157480314965" top="0.78740157480314965" bottom="0.78740157480314965" header="0.51181102362204722" footer="0.51181102362204722"/>
  <pageSetup paperSize="9" scale="94" orientation="portrait" horizontalDpi="4294967293" verticalDpi="4294967293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2"/>
  <sheetViews>
    <sheetView showGridLines="0" zoomScaleNormal="100" workbookViewId="0">
      <selection activeCell="C8" sqref="C8"/>
    </sheetView>
  </sheetViews>
  <sheetFormatPr defaultColWidth="9.109375" defaultRowHeight="12.45" x14ac:dyDescent="0.2"/>
  <cols>
    <col min="1" max="1" width="4" style="50" customWidth="1"/>
    <col min="2" max="16384" width="9.109375" style="50"/>
  </cols>
  <sheetData>
    <row r="1" spans="1:9" ht="15.05" x14ac:dyDescent="0.25">
      <c r="A1" s="49"/>
      <c r="B1" s="51"/>
      <c r="C1" s="51"/>
      <c r="D1" s="51"/>
      <c r="E1" s="51"/>
      <c r="F1" s="51"/>
      <c r="G1" s="51"/>
      <c r="H1" s="51"/>
      <c r="I1" s="51"/>
    </row>
    <row r="2" spans="1:9" ht="13.25" x14ac:dyDescent="0.25">
      <c r="B2" s="49"/>
      <c r="C2" s="49"/>
      <c r="D2" s="49"/>
      <c r="E2" s="49"/>
      <c r="F2" s="49"/>
      <c r="G2" s="49"/>
      <c r="H2" s="49"/>
      <c r="I2" s="49"/>
    </row>
    <row r="3" spans="1:9" ht="31.6" customHeight="1" x14ac:dyDescent="0.25"/>
    <row r="11" spans="1:9" ht="13.25" x14ac:dyDescent="0.25">
      <c r="A11" s="49"/>
      <c r="B11" s="49"/>
      <c r="C11" s="49"/>
      <c r="D11" s="49"/>
      <c r="E11" s="49"/>
      <c r="F11" s="49"/>
      <c r="G11" s="49"/>
      <c r="H11" s="49"/>
      <c r="I11" s="49"/>
    </row>
    <row r="12" spans="1:9" ht="20.95" x14ac:dyDescent="0.4">
      <c r="A12" s="92" t="s">
        <v>209</v>
      </c>
      <c r="B12" s="49"/>
      <c r="C12" s="49"/>
      <c r="D12" s="49"/>
      <c r="E12" s="49"/>
      <c r="F12" s="49"/>
      <c r="G12" s="49"/>
    </row>
    <row r="14" spans="1:9" ht="13.25" x14ac:dyDescent="0.25">
      <c r="A14" s="88"/>
      <c r="B14" s="88"/>
      <c r="C14" s="88"/>
      <c r="D14" s="88"/>
      <c r="E14" s="88"/>
      <c r="F14" s="88"/>
      <c r="G14" s="88"/>
    </row>
    <row r="15" spans="1:9" ht="18" customHeight="1" x14ac:dyDescent="0.25"/>
    <row r="16" spans="1:9" ht="18" customHeight="1" x14ac:dyDescent="0.25"/>
    <row r="17" spans="1:9" ht="15.55" x14ac:dyDescent="0.3">
      <c r="A17" s="90" t="s">
        <v>210</v>
      </c>
      <c r="B17" s="90"/>
      <c r="C17" s="90"/>
      <c r="D17" s="90"/>
      <c r="E17" s="91"/>
      <c r="F17" s="91"/>
      <c r="G17" s="91"/>
    </row>
    <row r="18" spans="1:9" ht="15.05" x14ac:dyDescent="0.25">
      <c r="A18" s="91"/>
      <c r="B18" s="91"/>
      <c r="C18" s="91"/>
      <c r="D18" s="91"/>
      <c r="E18" s="91"/>
      <c r="F18" s="91"/>
      <c r="G18" s="91"/>
    </row>
    <row r="19" spans="1:9" ht="15.05" x14ac:dyDescent="0.25">
      <c r="A19" s="91"/>
      <c r="B19" s="98" t="s">
        <v>227</v>
      </c>
      <c r="C19" s="98"/>
      <c r="D19" s="98"/>
      <c r="E19" s="98"/>
      <c r="F19" s="98"/>
      <c r="G19" s="91" t="s">
        <v>224</v>
      </c>
    </row>
    <row r="20" spans="1:9" ht="15.05" x14ac:dyDescent="0.25">
      <c r="A20" s="91"/>
      <c r="B20" s="91"/>
      <c r="C20" s="91"/>
      <c r="D20" s="91"/>
      <c r="E20" s="91"/>
      <c r="F20" s="91"/>
      <c r="G20" s="91"/>
    </row>
    <row r="21" spans="1:9" ht="15.05" x14ac:dyDescent="0.25">
      <c r="A21" s="91"/>
      <c r="B21" s="98" t="s">
        <v>228</v>
      </c>
      <c r="C21" s="98"/>
      <c r="D21" s="98"/>
      <c r="E21" s="98"/>
      <c r="F21" s="98"/>
      <c r="G21" s="91" t="s">
        <v>225</v>
      </c>
    </row>
    <row r="22" spans="1:9" ht="15.05" x14ac:dyDescent="0.25">
      <c r="A22" s="91"/>
      <c r="B22" s="91"/>
      <c r="C22" s="91"/>
      <c r="D22" s="91"/>
      <c r="E22" s="91"/>
      <c r="F22" s="91"/>
      <c r="G22" s="91"/>
    </row>
    <row r="23" spans="1:9" ht="15.05" x14ac:dyDescent="0.25">
      <c r="A23" s="91"/>
      <c r="B23" s="98" t="s">
        <v>229</v>
      </c>
      <c r="C23" s="98"/>
      <c r="D23" s="98"/>
      <c r="E23" s="98"/>
      <c r="F23" s="98"/>
      <c r="G23" s="91" t="s">
        <v>226</v>
      </c>
    </row>
    <row r="24" spans="1:9" ht="17.350000000000001" x14ac:dyDescent="0.3">
      <c r="A24" s="49"/>
      <c r="B24" s="52"/>
      <c r="C24" s="52"/>
      <c r="D24" s="52"/>
      <c r="E24" s="52"/>
      <c r="F24" s="52"/>
      <c r="G24" s="52"/>
    </row>
    <row r="25" spans="1:9" ht="17.350000000000001" x14ac:dyDescent="0.3">
      <c r="A25" s="88"/>
      <c r="B25" s="89"/>
      <c r="C25" s="89"/>
      <c r="D25" s="89"/>
      <c r="E25" s="89"/>
      <c r="F25" s="89"/>
      <c r="G25" s="89"/>
    </row>
    <row r="26" spans="1:9" ht="17.350000000000001" x14ac:dyDescent="0.3">
      <c r="A26" s="49"/>
      <c r="B26" s="52"/>
      <c r="C26" s="52"/>
      <c r="D26" s="52"/>
      <c r="E26" s="52"/>
      <c r="F26" s="52"/>
      <c r="G26" s="52"/>
    </row>
    <row r="27" spans="1:9" ht="17.350000000000001" x14ac:dyDescent="0.3">
      <c r="A27" s="49"/>
      <c r="B27" s="52"/>
      <c r="C27" s="52"/>
      <c r="D27" s="52"/>
      <c r="E27" s="52"/>
      <c r="F27" s="52"/>
      <c r="G27" s="52"/>
    </row>
    <row r="28" spans="1:9" ht="17.350000000000001" x14ac:dyDescent="0.3">
      <c r="A28" s="49"/>
      <c r="B28" s="52"/>
      <c r="C28" s="52"/>
      <c r="D28" s="52"/>
      <c r="E28" s="52"/>
      <c r="F28" s="52"/>
      <c r="G28" s="52"/>
      <c r="H28" s="52"/>
      <c r="I28" s="49"/>
    </row>
    <row r="29" spans="1:9" ht="17.350000000000001" x14ac:dyDescent="0.3">
      <c r="A29" s="49"/>
      <c r="B29" s="52"/>
      <c r="C29" s="52"/>
      <c r="D29" s="52"/>
      <c r="E29" s="52"/>
      <c r="F29" s="52"/>
      <c r="G29" s="52"/>
      <c r="H29" s="52"/>
      <c r="I29" s="49"/>
    </row>
    <row r="30" spans="1:9" ht="17.350000000000001" x14ac:dyDescent="0.3">
      <c r="A30" s="49"/>
      <c r="B30" s="52"/>
      <c r="C30" s="52"/>
      <c r="D30" s="52"/>
      <c r="E30" s="52"/>
      <c r="F30" s="52"/>
      <c r="G30" s="52"/>
      <c r="H30" s="52"/>
      <c r="I30" s="49"/>
    </row>
    <row r="31" spans="1:9" ht="17.350000000000001" x14ac:dyDescent="0.3">
      <c r="A31" s="49"/>
      <c r="B31" s="52"/>
      <c r="C31" s="52"/>
      <c r="D31" s="52"/>
      <c r="E31" s="52"/>
      <c r="F31" s="52"/>
      <c r="G31" s="52"/>
      <c r="H31" s="52"/>
      <c r="I31" s="49"/>
    </row>
    <row r="32" spans="1:9" ht="17.7" x14ac:dyDescent="0.3">
      <c r="A32" s="49"/>
      <c r="B32" s="52"/>
      <c r="C32" s="52"/>
      <c r="D32" s="52"/>
      <c r="E32" s="52"/>
      <c r="F32" s="52"/>
      <c r="G32" s="52"/>
      <c r="H32" s="52"/>
      <c r="I32" s="49"/>
    </row>
    <row r="33" spans="1:9" ht="17.7" x14ac:dyDescent="0.3">
      <c r="A33" s="49"/>
      <c r="B33" s="52"/>
      <c r="C33" s="52"/>
      <c r="D33" s="52"/>
      <c r="E33" s="52"/>
      <c r="F33" s="52"/>
      <c r="G33" s="52"/>
      <c r="H33" s="52"/>
      <c r="I33" s="49"/>
    </row>
    <row r="34" spans="1:9" ht="17.7" x14ac:dyDescent="0.3">
      <c r="A34" s="49"/>
      <c r="B34" s="52"/>
      <c r="C34" s="52"/>
      <c r="D34" s="52"/>
      <c r="E34" s="52"/>
      <c r="F34" s="52"/>
      <c r="G34" s="52"/>
      <c r="H34" s="52"/>
      <c r="I34" s="49"/>
    </row>
    <row r="35" spans="1:9" x14ac:dyDescent="0.2">
      <c r="A35" s="49"/>
      <c r="B35" s="49"/>
      <c r="C35" s="49"/>
      <c r="D35" s="49"/>
      <c r="E35" s="49"/>
      <c r="F35" s="49"/>
      <c r="G35" s="49"/>
      <c r="H35" s="49"/>
      <c r="I35" s="49"/>
    </row>
    <row r="36" spans="1:9" x14ac:dyDescent="0.2">
      <c r="A36" s="49"/>
      <c r="B36" s="49"/>
      <c r="C36" s="49"/>
      <c r="D36" s="49"/>
      <c r="E36" s="49"/>
      <c r="F36" s="49"/>
      <c r="G36" s="49"/>
      <c r="H36" s="49"/>
      <c r="I36" s="49"/>
    </row>
    <row r="37" spans="1:9" x14ac:dyDescent="0.2">
      <c r="A37" s="49"/>
      <c r="B37" s="49"/>
      <c r="C37" s="49"/>
      <c r="D37" s="49"/>
      <c r="E37" s="49"/>
      <c r="F37" s="49"/>
      <c r="G37" s="49"/>
      <c r="H37" s="49"/>
      <c r="I37" s="49"/>
    </row>
    <row r="38" spans="1:9" x14ac:dyDescent="0.2">
      <c r="A38" s="49"/>
      <c r="B38" s="49"/>
      <c r="C38" s="49"/>
      <c r="D38" s="49"/>
      <c r="E38" s="49"/>
      <c r="F38" s="49"/>
      <c r="G38" s="49"/>
      <c r="H38" s="49"/>
      <c r="I38" s="49"/>
    </row>
    <row r="39" spans="1:9" x14ac:dyDescent="0.2">
      <c r="A39" s="49"/>
      <c r="B39" s="49"/>
      <c r="C39" s="49"/>
      <c r="D39" s="49"/>
      <c r="E39" s="49"/>
      <c r="F39" s="49"/>
      <c r="G39" s="49"/>
      <c r="H39" s="49"/>
      <c r="I39" s="49"/>
    </row>
    <row r="40" spans="1:9" x14ac:dyDescent="0.2">
      <c r="A40" s="49"/>
      <c r="B40" s="49"/>
      <c r="C40" s="49"/>
      <c r="D40" s="49"/>
      <c r="E40" s="49"/>
      <c r="F40" s="49"/>
      <c r="G40" s="49"/>
      <c r="H40" s="49"/>
      <c r="I40" s="49"/>
    </row>
    <row r="41" spans="1:9" x14ac:dyDescent="0.2">
      <c r="A41" s="49"/>
      <c r="B41" s="49"/>
      <c r="C41" s="49"/>
      <c r="D41" s="49"/>
      <c r="E41" s="49"/>
      <c r="F41" s="49"/>
      <c r="G41" s="49"/>
      <c r="H41" s="49"/>
      <c r="I41" s="49"/>
    </row>
    <row r="42" spans="1:9" ht="56.3" customHeight="1" x14ac:dyDescent="0.2">
      <c r="A42" s="94"/>
      <c r="B42" s="94"/>
      <c r="C42" s="94"/>
      <c r="D42" s="49"/>
      <c r="E42" s="49"/>
      <c r="F42" s="49"/>
      <c r="G42" s="49"/>
      <c r="H42" s="49"/>
      <c r="I42" s="49"/>
    </row>
  </sheetData>
  <sheetProtection formatCells="0" formatColumns="0" formatRows="0"/>
  <mergeCells count="4">
    <mergeCell ref="A42:C42"/>
    <mergeCell ref="B19:F19"/>
    <mergeCell ref="B21:F21"/>
    <mergeCell ref="B23:F23"/>
  </mergeCells>
  <printOptions horizontalCentered="1" verticalCentered="1"/>
  <pageMargins left="0.78740157480314965" right="0.78740157480314965" top="0.78740157480314965" bottom="0.78740157480314965" header="0.51181102362204722" footer="0.51181102362204722"/>
  <pageSetup paperSize="9" scale="120" orientation="portrait" useFirstPageNumber="1" r:id="rId1"/>
  <headerFooter alignWithMargins="0">
    <oddFooter>&amp;C&amp;7&amp;P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0"/>
  <sheetViews>
    <sheetView topLeftCell="B61" workbookViewId="0">
      <selection activeCell="B33" sqref="B33"/>
    </sheetView>
  </sheetViews>
  <sheetFormatPr defaultColWidth="9.109375" defaultRowHeight="15.05" x14ac:dyDescent="0.3"/>
  <cols>
    <col min="1" max="1" width="4.109375" style="13" customWidth="1"/>
    <col min="2" max="2" width="4.44140625" style="13" customWidth="1"/>
    <col min="3" max="3" width="2.33203125" style="13" customWidth="1"/>
    <col min="4" max="4" width="68.109375" style="13" customWidth="1"/>
    <col min="5" max="6" width="18.88671875" style="10" customWidth="1"/>
    <col min="7" max="7" width="4.109375" style="13" customWidth="1"/>
    <col min="8" max="8" width="17.6640625" style="13" customWidth="1"/>
    <col min="9" max="9" width="15.33203125" style="13" bestFit="1" customWidth="1"/>
    <col min="10" max="16384" width="9.109375" style="13"/>
  </cols>
  <sheetData>
    <row r="1" spans="1:7" ht="12.95" customHeight="1" x14ac:dyDescent="0.25">
      <c r="A1" s="45"/>
      <c r="B1" s="45"/>
      <c r="C1" s="45"/>
      <c r="D1" s="45"/>
      <c r="E1" s="38"/>
      <c r="F1" s="38"/>
      <c r="G1" s="45"/>
    </row>
    <row r="2" spans="1:7" ht="16.55" customHeight="1" x14ac:dyDescent="0.3">
      <c r="A2" s="25"/>
      <c r="B2" s="25"/>
      <c r="C2" s="25"/>
      <c r="D2" s="25" t="s">
        <v>160</v>
      </c>
      <c r="E2" s="25"/>
      <c r="F2" s="25"/>
      <c r="G2" s="25"/>
    </row>
    <row r="3" spans="1:7" ht="9" customHeight="1" thickBot="1" x14ac:dyDescent="0.3">
      <c r="A3" s="100"/>
      <c r="B3" s="100"/>
      <c r="C3" s="100"/>
      <c r="D3" s="100"/>
      <c r="E3" s="100"/>
      <c r="F3" s="100"/>
      <c r="G3" s="100"/>
    </row>
    <row r="4" spans="1:7" ht="12.95" customHeight="1" x14ac:dyDescent="0.25">
      <c r="A4" s="2"/>
      <c r="B4" s="18"/>
      <c r="C4" s="18"/>
      <c r="D4" s="18"/>
      <c r="E4" s="39"/>
      <c r="F4" s="39"/>
      <c r="G4" s="19"/>
    </row>
    <row r="5" spans="1:7" ht="12.95" customHeight="1" x14ac:dyDescent="0.25">
      <c r="A5" s="3"/>
      <c r="B5" s="55" t="s">
        <v>0</v>
      </c>
      <c r="C5" s="54"/>
      <c r="D5" s="53"/>
      <c r="E5" s="54" t="s">
        <v>162</v>
      </c>
      <c r="F5" s="53" t="s">
        <v>161</v>
      </c>
      <c r="G5" s="4"/>
    </row>
    <row r="6" spans="1:7" ht="12.95" customHeight="1" x14ac:dyDescent="0.25">
      <c r="A6" s="3"/>
      <c r="B6" s="59" t="s">
        <v>6</v>
      </c>
      <c r="C6" s="59" t="s">
        <v>7</v>
      </c>
      <c r="D6" s="59"/>
      <c r="E6" s="60"/>
      <c r="F6" s="61"/>
      <c r="G6" s="4"/>
    </row>
    <row r="7" spans="1:7" ht="12.95" customHeight="1" x14ac:dyDescent="0.25">
      <c r="A7" s="3"/>
      <c r="B7" s="1"/>
      <c r="C7" s="5" t="s">
        <v>8</v>
      </c>
      <c r="D7" s="5" t="s">
        <v>9</v>
      </c>
      <c r="E7" s="37"/>
      <c r="F7" s="8"/>
      <c r="G7" s="4"/>
    </row>
    <row r="8" spans="1:7" ht="12.95" customHeight="1" x14ac:dyDescent="0.25">
      <c r="A8" s="3"/>
      <c r="B8" s="1"/>
      <c r="C8" s="1"/>
      <c r="D8" s="15" t="s">
        <v>10</v>
      </c>
      <c r="E8" s="40"/>
      <c r="F8" s="10">
        <v>0</v>
      </c>
      <c r="G8" s="4"/>
    </row>
    <row r="9" spans="1:7" ht="12.95" customHeight="1" x14ac:dyDescent="0.25">
      <c r="A9" s="3"/>
      <c r="B9" s="1"/>
      <c r="C9" s="1"/>
      <c r="D9" s="15" t="s">
        <v>11</v>
      </c>
      <c r="E9" s="40">
        <v>632840.24</v>
      </c>
      <c r="F9" s="10">
        <v>487755.14999999997</v>
      </c>
      <c r="G9" s="4"/>
    </row>
    <row r="10" spans="1:7" ht="12.95" customHeight="1" x14ac:dyDescent="0.25">
      <c r="A10" s="3"/>
      <c r="B10" s="1"/>
      <c r="C10" s="1"/>
      <c r="D10" s="15" t="s">
        <v>12</v>
      </c>
      <c r="E10" s="10">
        <v>254740018.81999999</v>
      </c>
      <c r="F10" s="10">
        <v>254740018.81999999</v>
      </c>
      <c r="G10" s="4"/>
    </row>
    <row r="11" spans="1:7" ht="12.95" customHeight="1" x14ac:dyDescent="0.25">
      <c r="A11" s="3"/>
      <c r="B11" s="1"/>
      <c r="C11" s="1"/>
      <c r="D11" s="15" t="s">
        <v>13</v>
      </c>
      <c r="E11" s="40">
        <v>947994.77</v>
      </c>
      <c r="F11" s="10">
        <v>225286.91</v>
      </c>
      <c r="G11" s="4"/>
    </row>
    <row r="12" spans="1:7" ht="12.95" customHeight="1" x14ac:dyDescent="0.25">
      <c r="A12" s="3"/>
      <c r="B12" s="1"/>
      <c r="C12" s="1"/>
      <c r="D12" s="15" t="s">
        <v>14</v>
      </c>
      <c r="E12" s="41">
        <v>22849841.059999999</v>
      </c>
      <c r="F12" s="10">
        <v>23415980.379999999</v>
      </c>
      <c r="G12" s="4"/>
    </row>
    <row r="13" spans="1:7" ht="12.95" customHeight="1" x14ac:dyDescent="0.25">
      <c r="A13" s="3"/>
      <c r="B13" s="1"/>
      <c r="C13" s="1"/>
      <c r="D13" s="16" t="s">
        <v>23</v>
      </c>
      <c r="E13" s="36">
        <f>SUM(E8:E12)</f>
        <v>279170694.88999999</v>
      </c>
      <c r="F13" s="36">
        <f>SUM(F8:F12)</f>
        <v>278869041.25999999</v>
      </c>
      <c r="G13" s="4"/>
    </row>
    <row r="14" spans="1:7" ht="12.95" customHeight="1" x14ac:dyDescent="0.25">
      <c r="A14" s="3"/>
      <c r="B14" s="1"/>
      <c r="C14" s="1"/>
      <c r="D14" s="1"/>
      <c r="E14" s="9"/>
      <c r="F14" s="9"/>
      <c r="G14" s="4"/>
    </row>
    <row r="15" spans="1:7" ht="12.95" customHeight="1" x14ac:dyDescent="0.25">
      <c r="A15" s="3"/>
      <c r="B15" s="1"/>
      <c r="C15" s="5" t="s">
        <v>15</v>
      </c>
      <c r="D15" s="5" t="s">
        <v>16</v>
      </c>
      <c r="E15" s="37"/>
      <c r="F15" s="9"/>
      <c r="G15" s="4"/>
    </row>
    <row r="16" spans="1:7" ht="12.95" customHeight="1" x14ac:dyDescent="0.25">
      <c r="A16" s="3"/>
      <c r="B16" s="1"/>
      <c r="C16" s="1"/>
      <c r="D16" s="15" t="s">
        <v>17</v>
      </c>
      <c r="E16" s="40">
        <v>215904664.94</v>
      </c>
      <c r="F16" s="10">
        <v>220873385.73999998</v>
      </c>
      <c r="G16" s="4"/>
    </row>
    <row r="17" spans="1:9" ht="12.95" customHeight="1" x14ac:dyDescent="0.25">
      <c r="A17" s="3"/>
      <c r="B17" s="1"/>
      <c r="C17" s="1"/>
      <c r="D17" s="15" t="s">
        <v>18</v>
      </c>
      <c r="E17" s="40">
        <v>33661488.380000003</v>
      </c>
      <c r="F17" s="10">
        <v>32015732.420000002</v>
      </c>
      <c r="G17" s="4"/>
    </row>
    <row r="18" spans="1:9" ht="12.95" customHeight="1" x14ac:dyDescent="0.25">
      <c r="A18" s="3"/>
      <c r="B18" s="1"/>
      <c r="C18" s="1"/>
      <c r="D18" s="15" t="s">
        <v>19</v>
      </c>
      <c r="E18" s="40">
        <v>13632017.050000001</v>
      </c>
      <c r="F18" s="10">
        <v>13975212.920000002</v>
      </c>
      <c r="G18" s="4"/>
    </row>
    <row r="19" spans="1:9" ht="12.95" customHeight="1" x14ac:dyDescent="0.25">
      <c r="A19" s="3"/>
      <c r="B19" s="1"/>
      <c r="C19" s="1"/>
      <c r="D19" s="15" t="s">
        <v>81</v>
      </c>
      <c r="E19" s="40">
        <v>6553441.3700000001</v>
      </c>
      <c r="F19" s="10">
        <v>6448554.3700000001</v>
      </c>
      <c r="G19" s="4"/>
    </row>
    <row r="20" spans="1:9" ht="12.95" customHeight="1" x14ac:dyDescent="0.25">
      <c r="A20" s="3"/>
      <c r="B20" s="1"/>
      <c r="C20" s="1"/>
      <c r="D20" s="15" t="s">
        <v>20</v>
      </c>
      <c r="E20" s="40">
        <v>5577264.5099999998</v>
      </c>
      <c r="F20" s="10">
        <v>3946594.459999999</v>
      </c>
      <c r="G20" s="4"/>
    </row>
    <row r="21" spans="1:9" ht="12.95" customHeight="1" x14ac:dyDescent="0.25">
      <c r="A21" s="3"/>
      <c r="B21" s="1"/>
      <c r="C21" s="1"/>
      <c r="D21" s="15" t="s">
        <v>82</v>
      </c>
      <c r="E21" s="40">
        <v>5532646.8799999999</v>
      </c>
      <c r="F21" s="10">
        <v>5693056.9299999997</v>
      </c>
      <c r="G21" s="4"/>
    </row>
    <row r="22" spans="1:9" ht="12.95" customHeight="1" x14ac:dyDescent="0.25">
      <c r="A22" s="3"/>
      <c r="B22" s="1"/>
      <c r="C22" s="1"/>
      <c r="D22" s="15" t="s">
        <v>21</v>
      </c>
      <c r="E22" s="40">
        <v>786635.44</v>
      </c>
      <c r="F22" s="10">
        <v>663369.97</v>
      </c>
      <c r="G22" s="4"/>
    </row>
    <row r="23" spans="1:9" ht="12.95" customHeight="1" x14ac:dyDescent="0.25">
      <c r="A23" s="3"/>
      <c r="B23" s="1"/>
      <c r="C23" s="1"/>
      <c r="D23" s="16" t="s">
        <v>22</v>
      </c>
      <c r="E23" s="37">
        <f>SUM(E16:E22)</f>
        <v>281648158.56999999</v>
      </c>
      <c r="F23" s="37">
        <f>SUM(F16:F22)</f>
        <v>283615906.81</v>
      </c>
      <c r="G23" s="4"/>
    </row>
    <row r="24" spans="1:9" ht="12.95" customHeight="1" x14ac:dyDescent="0.25">
      <c r="A24" s="3"/>
      <c r="B24" s="1"/>
      <c r="C24" s="1"/>
      <c r="D24" s="1"/>
      <c r="E24" s="9"/>
      <c r="F24" s="9"/>
      <c r="G24" s="4"/>
    </row>
    <row r="25" spans="1:9" ht="12.95" customHeight="1" x14ac:dyDescent="0.25">
      <c r="A25" s="3"/>
      <c r="B25" s="1"/>
      <c r="C25" s="5" t="s">
        <v>24</v>
      </c>
      <c r="D25" s="5" t="s">
        <v>25</v>
      </c>
      <c r="E25" s="8">
        <v>8180609.4900000002</v>
      </c>
      <c r="F25" s="10">
        <v>8173946.5789908944</v>
      </c>
      <c r="G25" s="4"/>
    </row>
    <row r="26" spans="1:9" ht="12.95" customHeight="1" x14ac:dyDescent="0.25">
      <c r="A26" s="3"/>
      <c r="B26" s="1"/>
      <c r="C26" s="1"/>
      <c r="D26" s="33" t="s">
        <v>26</v>
      </c>
      <c r="E26" s="36">
        <f>+E25</f>
        <v>8180609.4900000002</v>
      </c>
      <c r="F26" s="7">
        <v>8173946.5789908944</v>
      </c>
      <c r="G26" s="4"/>
    </row>
    <row r="27" spans="1:9" ht="12.95" customHeight="1" x14ac:dyDescent="0.25">
      <c r="A27" s="3"/>
      <c r="B27" s="63" t="s">
        <v>27</v>
      </c>
      <c r="C27" s="63"/>
      <c r="D27" s="63"/>
      <c r="E27" s="64">
        <f>+E13+E23+E26</f>
        <v>568999462.95000005</v>
      </c>
      <c r="F27" s="64">
        <f>+F13+F23+F26</f>
        <v>570658894.64899087</v>
      </c>
      <c r="G27" s="4"/>
      <c r="H27" s="26"/>
      <c r="I27" s="26"/>
    </row>
    <row r="28" spans="1:9" ht="12.95" customHeight="1" x14ac:dyDescent="0.25">
      <c r="A28" s="3"/>
      <c r="B28" s="1"/>
      <c r="C28" s="1"/>
      <c r="D28" s="1"/>
      <c r="E28" s="9"/>
      <c r="F28" s="9"/>
      <c r="G28" s="4"/>
    </row>
    <row r="29" spans="1:9" s="58" customFormat="1" ht="12.95" customHeight="1" x14ac:dyDescent="0.25">
      <c r="A29" s="56"/>
      <c r="B29" s="59" t="s">
        <v>28</v>
      </c>
      <c r="C29" s="59" t="s">
        <v>29</v>
      </c>
      <c r="D29" s="59"/>
      <c r="E29" s="60"/>
      <c r="F29" s="61"/>
      <c r="G29" s="57"/>
    </row>
    <row r="30" spans="1:9" ht="12.95" customHeight="1" x14ac:dyDescent="0.25">
      <c r="A30" s="3"/>
      <c r="B30" s="1"/>
      <c r="C30" s="5" t="s">
        <v>8</v>
      </c>
      <c r="D30" s="5" t="s">
        <v>30</v>
      </c>
      <c r="E30" s="10">
        <v>0</v>
      </c>
      <c r="F30" s="10">
        <v>0</v>
      </c>
      <c r="G30" s="4"/>
    </row>
    <row r="31" spans="1:9" ht="12.95" customHeight="1" x14ac:dyDescent="0.25">
      <c r="A31" s="3"/>
      <c r="B31" s="1"/>
      <c r="C31" s="1"/>
      <c r="D31" s="16" t="s">
        <v>31</v>
      </c>
      <c r="E31" s="9">
        <f>+E30</f>
        <v>0</v>
      </c>
      <c r="F31" s="9">
        <f>+F30</f>
        <v>0</v>
      </c>
      <c r="G31" s="4"/>
    </row>
    <row r="32" spans="1:9" ht="12.95" customHeight="1" x14ac:dyDescent="0.25">
      <c r="A32" s="3"/>
      <c r="B32" s="1"/>
      <c r="C32" s="1"/>
      <c r="D32" s="1"/>
      <c r="E32" s="9"/>
      <c r="F32" s="9"/>
      <c r="G32" s="4"/>
    </row>
    <row r="33" spans="1:7" ht="12.95" customHeight="1" x14ac:dyDescent="0.25">
      <c r="A33" s="3"/>
      <c r="B33" s="1"/>
      <c r="C33" s="5" t="s">
        <v>15</v>
      </c>
      <c r="D33" s="5" t="s">
        <v>211</v>
      </c>
      <c r="E33" s="37"/>
      <c r="F33" s="9"/>
      <c r="G33" s="4"/>
    </row>
    <row r="34" spans="1:7" ht="12.95" customHeight="1" x14ac:dyDescent="0.25">
      <c r="A34" s="3"/>
      <c r="B34" s="1"/>
      <c r="C34" s="1"/>
      <c r="D34" s="17" t="s">
        <v>32</v>
      </c>
      <c r="E34" s="9">
        <v>13311106.92</v>
      </c>
      <c r="F34" s="10">
        <v>51145585.690000005</v>
      </c>
      <c r="G34" s="4"/>
    </row>
    <row r="35" spans="1:7" ht="12.95" customHeight="1" x14ac:dyDescent="0.25">
      <c r="A35" s="3"/>
      <c r="B35" s="1"/>
      <c r="C35" s="1"/>
      <c r="D35" s="17" t="s">
        <v>33</v>
      </c>
      <c r="E35" s="9">
        <v>25318448.18</v>
      </c>
      <c r="F35" s="10">
        <v>24472677.270000003</v>
      </c>
      <c r="G35" s="4"/>
    </row>
    <row r="36" spans="1:7" ht="12.95" customHeight="1" x14ac:dyDescent="0.25">
      <c r="A36" s="3"/>
      <c r="B36" s="1"/>
      <c r="C36" s="1"/>
      <c r="D36" s="15" t="s">
        <v>34</v>
      </c>
      <c r="E36" s="9">
        <v>475786.62</v>
      </c>
      <c r="F36" s="10">
        <v>1051733.44</v>
      </c>
      <c r="G36" s="4"/>
    </row>
    <row r="37" spans="1:7" ht="12.95" customHeight="1" x14ac:dyDescent="0.25">
      <c r="A37" s="3"/>
      <c r="B37" s="1"/>
      <c r="C37" s="1"/>
      <c r="D37" s="15" t="s">
        <v>39</v>
      </c>
      <c r="E37" s="9">
        <v>15624874.140000001</v>
      </c>
      <c r="F37" s="10">
        <v>20297106.710000001</v>
      </c>
      <c r="G37" s="4"/>
    </row>
    <row r="38" spans="1:7" ht="12.95" customHeight="1" x14ac:dyDescent="0.3">
      <c r="A38" s="3"/>
      <c r="B38" s="1"/>
      <c r="C38" s="1"/>
      <c r="D38" s="15" t="s">
        <v>35</v>
      </c>
      <c r="E38" s="9">
        <v>5827700.3899999997</v>
      </c>
      <c r="F38" s="10">
        <v>5827696.7199999997</v>
      </c>
      <c r="G38" s="4"/>
    </row>
    <row r="39" spans="1:7" ht="12.95" customHeight="1" x14ac:dyDescent="0.25">
      <c r="A39" s="3"/>
      <c r="B39" s="1"/>
      <c r="C39" s="1"/>
      <c r="D39" s="15" t="s">
        <v>36</v>
      </c>
      <c r="E39" s="9">
        <v>62754552.460000001</v>
      </c>
      <c r="F39" s="10">
        <v>57105883</v>
      </c>
      <c r="G39" s="4"/>
    </row>
    <row r="40" spans="1:7" ht="12.95" customHeight="1" x14ac:dyDescent="0.3">
      <c r="A40" s="3"/>
      <c r="B40" s="1"/>
      <c r="C40" s="1"/>
      <c r="D40" s="15" t="s">
        <v>37</v>
      </c>
      <c r="E40" s="9">
        <v>48807.42</v>
      </c>
      <c r="F40" s="10">
        <v>34128.500000000058</v>
      </c>
      <c r="G40" s="4"/>
    </row>
    <row r="41" spans="1:7" ht="12.95" customHeight="1" x14ac:dyDescent="0.25">
      <c r="A41" s="3"/>
      <c r="B41" s="1"/>
      <c r="C41" s="1"/>
      <c r="D41" s="15" t="s">
        <v>38</v>
      </c>
      <c r="E41" s="9">
        <v>22414424.899999999</v>
      </c>
      <c r="F41" s="10">
        <v>23924793.619999997</v>
      </c>
      <c r="G41" s="4"/>
    </row>
    <row r="42" spans="1:7" ht="12.95" customHeight="1" x14ac:dyDescent="0.25">
      <c r="A42" s="3"/>
      <c r="B42" s="1"/>
      <c r="C42" s="1"/>
      <c r="D42" s="15" t="s">
        <v>83</v>
      </c>
      <c r="E42" s="9">
        <v>45258504.390000001</v>
      </c>
      <c r="F42" s="10">
        <v>55188293.669999994</v>
      </c>
      <c r="G42" s="4"/>
    </row>
    <row r="43" spans="1:7" ht="12.95" customHeight="1" x14ac:dyDescent="0.25">
      <c r="A43" s="3"/>
      <c r="B43" s="1"/>
      <c r="C43" s="1"/>
      <c r="D43" s="16" t="s">
        <v>40</v>
      </c>
      <c r="E43" s="37">
        <f>SUM(E34:E42)</f>
        <v>191034205.42000002</v>
      </c>
      <c r="F43" s="37">
        <f>SUM(F34:F42)</f>
        <v>239047898.62</v>
      </c>
      <c r="G43" s="4"/>
    </row>
    <row r="44" spans="1:7" ht="12.95" customHeight="1" x14ac:dyDescent="0.25">
      <c r="A44" s="3"/>
      <c r="B44" s="1"/>
      <c r="C44" s="1"/>
      <c r="D44" s="1"/>
      <c r="E44" s="9"/>
      <c r="F44" s="9"/>
      <c r="G44" s="4"/>
    </row>
    <row r="45" spans="1:7" ht="12.95" customHeight="1" x14ac:dyDescent="0.25">
      <c r="A45" s="3"/>
      <c r="B45" s="1"/>
      <c r="C45" s="5" t="s">
        <v>24</v>
      </c>
      <c r="D45" s="5" t="s">
        <v>42</v>
      </c>
      <c r="E45" s="9">
        <v>4667569.82</v>
      </c>
      <c r="F45" s="10">
        <v>1499800.04</v>
      </c>
      <c r="G45" s="4"/>
    </row>
    <row r="46" spans="1:7" ht="12.95" customHeight="1" x14ac:dyDescent="0.25">
      <c r="A46" s="3"/>
      <c r="B46" s="1"/>
      <c r="C46" s="1"/>
      <c r="D46" s="16" t="s">
        <v>41</v>
      </c>
      <c r="E46" s="37">
        <v>4667569.82</v>
      </c>
      <c r="F46" s="7">
        <v>1499800.04</v>
      </c>
      <c r="G46" s="4"/>
    </row>
    <row r="47" spans="1:7" ht="12.95" customHeight="1" x14ac:dyDescent="0.25">
      <c r="A47" s="3"/>
      <c r="B47" s="1"/>
      <c r="C47" s="1"/>
      <c r="D47" s="1"/>
      <c r="E47" s="9"/>
      <c r="F47" s="9"/>
      <c r="G47" s="4"/>
    </row>
    <row r="48" spans="1:7" ht="12.95" customHeight="1" x14ac:dyDescent="0.25">
      <c r="A48" s="3"/>
      <c r="B48" s="1"/>
      <c r="C48" s="5" t="s">
        <v>43</v>
      </c>
      <c r="D48" s="5" t="s">
        <v>44</v>
      </c>
      <c r="E48" s="37"/>
      <c r="F48" s="9"/>
      <c r="G48" s="4"/>
    </row>
    <row r="49" spans="1:7" ht="12.95" customHeight="1" x14ac:dyDescent="0.25">
      <c r="A49" s="3"/>
      <c r="B49" s="1"/>
      <c r="C49" s="1"/>
      <c r="D49" s="17" t="s">
        <v>45</v>
      </c>
      <c r="E49" s="9">
        <v>320348994.12</v>
      </c>
      <c r="F49" s="10">
        <v>255350781.24000001</v>
      </c>
      <c r="G49" s="4"/>
    </row>
    <row r="50" spans="1:7" ht="12.95" customHeight="1" x14ac:dyDescent="0.25">
      <c r="A50" s="3"/>
      <c r="B50" s="1"/>
      <c r="C50" s="1"/>
      <c r="D50" s="17" t="s">
        <v>46</v>
      </c>
      <c r="E50" s="9">
        <v>15288.34</v>
      </c>
      <c r="F50" s="10">
        <v>18035.259999999998</v>
      </c>
      <c r="G50" s="4"/>
    </row>
    <row r="51" spans="1:7" ht="12.95" customHeight="1" x14ac:dyDescent="0.25">
      <c r="A51" s="3"/>
      <c r="B51" s="1"/>
      <c r="C51" s="1"/>
      <c r="D51" s="16" t="s">
        <v>47</v>
      </c>
      <c r="E51" s="37">
        <f>SUM(E49:E50)</f>
        <v>320364282.45999998</v>
      </c>
      <c r="F51" s="37">
        <f>SUM(F49:F50)</f>
        <v>255368816.5</v>
      </c>
      <c r="G51" s="4"/>
    </row>
    <row r="52" spans="1:7" ht="12.95" customHeight="1" x14ac:dyDescent="0.25">
      <c r="A52" s="3"/>
      <c r="B52" s="1"/>
      <c r="C52" s="1"/>
      <c r="D52" s="16"/>
      <c r="E52" s="37"/>
      <c r="F52" s="37"/>
      <c r="G52" s="4"/>
    </row>
    <row r="53" spans="1:7" ht="12.95" customHeight="1" x14ac:dyDescent="0.25">
      <c r="A53" s="3"/>
      <c r="B53" s="1"/>
      <c r="C53" s="1"/>
      <c r="D53" s="16"/>
      <c r="E53" s="37"/>
      <c r="F53" s="37"/>
      <c r="G53" s="4"/>
    </row>
    <row r="54" spans="1:7" ht="12.95" customHeight="1" x14ac:dyDescent="0.25">
      <c r="A54" s="3"/>
      <c r="B54" s="1"/>
      <c r="C54" s="1"/>
      <c r="D54" s="1"/>
      <c r="E54" s="9"/>
      <c r="F54" s="9"/>
      <c r="G54" s="4"/>
    </row>
    <row r="55" spans="1:7" ht="12.95" customHeight="1" x14ac:dyDescent="0.25">
      <c r="A55" s="3"/>
      <c r="B55" s="63" t="s">
        <v>48</v>
      </c>
      <c r="C55" s="63"/>
      <c r="D55" s="63"/>
      <c r="E55" s="64">
        <f>+E31+E43+E46+E51</f>
        <v>516066057.69999999</v>
      </c>
      <c r="F55" s="64">
        <f>+F31+F43+F46+F51</f>
        <v>495916515.15999997</v>
      </c>
      <c r="G55" s="4"/>
    </row>
    <row r="56" spans="1:7" ht="12.95" customHeight="1" x14ac:dyDescent="0.25">
      <c r="A56" s="3"/>
      <c r="B56" s="1"/>
      <c r="C56" s="1"/>
      <c r="D56" s="1"/>
      <c r="E56" s="9"/>
      <c r="F56" s="9"/>
      <c r="G56" s="4"/>
    </row>
    <row r="57" spans="1:7" s="58" customFormat="1" ht="12.95" customHeight="1" x14ac:dyDescent="0.25">
      <c r="A57" s="56"/>
      <c r="B57" s="59" t="s">
        <v>49</v>
      </c>
      <c r="C57" s="59" t="s">
        <v>50</v>
      </c>
      <c r="D57" s="59"/>
      <c r="E57" s="60"/>
      <c r="F57" s="61"/>
      <c r="G57" s="57"/>
    </row>
    <row r="58" spans="1:7" ht="12.95" customHeight="1" x14ac:dyDescent="0.25">
      <c r="A58" s="3"/>
      <c r="B58" s="1"/>
      <c r="C58" s="1"/>
      <c r="D58" s="15" t="s">
        <v>89</v>
      </c>
      <c r="E58" s="8">
        <v>484413.99</v>
      </c>
      <c r="F58" s="10">
        <v>123218.51</v>
      </c>
      <c r="G58" s="4"/>
    </row>
    <row r="59" spans="1:7" ht="12.95" customHeight="1" x14ac:dyDescent="0.25">
      <c r="A59" s="3"/>
      <c r="B59" s="1"/>
      <c r="C59" s="1"/>
      <c r="D59" s="15" t="s">
        <v>90</v>
      </c>
      <c r="E59" s="8">
        <v>9781928.5399999991</v>
      </c>
      <c r="F59" s="10">
        <v>2501107.88</v>
      </c>
      <c r="G59" s="4"/>
    </row>
    <row r="60" spans="1:7" ht="12.95" customHeight="1" x14ac:dyDescent="0.25">
      <c r="A60" s="3"/>
      <c r="B60" s="63" t="s">
        <v>214</v>
      </c>
      <c r="C60" s="63"/>
      <c r="D60" s="63"/>
      <c r="E60" s="64">
        <f>SUM(E58:E59)</f>
        <v>10266342.529999999</v>
      </c>
      <c r="F60" s="64">
        <f>SUM(F58:F59)</f>
        <v>2624326.3899999997</v>
      </c>
      <c r="G60" s="4"/>
    </row>
    <row r="61" spans="1:7" ht="12.95" customHeight="1" x14ac:dyDescent="0.25">
      <c r="A61" s="3"/>
      <c r="B61" s="1"/>
      <c r="C61" s="1"/>
      <c r="D61" s="1"/>
      <c r="E61" s="9"/>
      <c r="F61" s="8"/>
      <c r="G61" s="4"/>
    </row>
    <row r="62" spans="1:7" ht="12.95" customHeight="1" x14ac:dyDescent="0.25">
      <c r="A62" s="3"/>
      <c r="B62" s="65" t="s">
        <v>51</v>
      </c>
      <c r="C62" s="66"/>
      <c r="D62" s="66"/>
      <c r="E62" s="67">
        <f>+E27+E55+E60</f>
        <v>1095331863.1800001</v>
      </c>
      <c r="F62" s="67">
        <f>+F27+F55+F60</f>
        <v>1069199736.1989908</v>
      </c>
      <c r="G62" s="4"/>
    </row>
    <row r="63" spans="1:7" ht="12.95" customHeight="1" x14ac:dyDescent="0.25">
      <c r="A63" s="3"/>
      <c r="B63" s="1"/>
      <c r="C63" s="1"/>
      <c r="D63" s="1"/>
      <c r="E63" s="9"/>
      <c r="F63" s="9"/>
      <c r="G63" s="4"/>
    </row>
    <row r="64" spans="1:7" ht="12.95" customHeight="1" x14ac:dyDescent="0.25">
      <c r="A64" s="3"/>
      <c r="B64" s="16" t="s">
        <v>52</v>
      </c>
      <c r="C64" s="16"/>
      <c r="D64" s="16"/>
      <c r="E64" s="36">
        <v>28551481.23</v>
      </c>
      <c r="F64" s="36">
        <v>36464715</v>
      </c>
      <c r="G64" s="4"/>
    </row>
    <row r="65" spans="1:7" ht="12.95" customHeight="1" thickBot="1" x14ac:dyDescent="0.3">
      <c r="A65" s="20"/>
      <c r="B65" s="21"/>
      <c r="C65" s="21"/>
      <c r="D65" s="21"/>
      <c r="E65" s="11"/>
      <c r="F65" s="11"/>
      <c r="G65" s="22"/>
    </row>
    <row r="66" spans="1:7" x14ac:dyDescent="0.25">
      <c r="A66" s="1"/>
      <c r="B66" s="1"/>
      <c r="C66" s="1"/>
      <c r="D66" s="1"/>
      <c r="E66" s="9"/>
      <c r="F66" s="9"/>
      <c r="G66" s="1"/>
    </row>
    <row r="67" spans="1:7" ht="15.05" hidden="1" customHeight="1" x14ac:dyDescent="0.25">
      <c r="D67" s="12"/>
    </row>
    <row r="68" spans="1:7" ht="18.850000000000001" hidden="1" customHeight="1" x14ac:dyDescent="0.3">
      <c r="A68" s="99" t="s">
        <v>5</v>
      </c>
      <c r="B68" s="99"/>
      <c r="C68" s="99"/>
      <c r="D68" s="99"/>
      <c r="E68" s="99"/>
      <c r="F68" s="99"/>
      <c r="G68" s="99"/>
    </row>
    <row r="69" spans="1:7" ht="19.5" thickBot="1" x14ac:dyDescent="0.35">
      <c r="A69" s="44"/>
      <c r="B69" s="44"/>
      <c r="C69" s="44"/>
      <c r="D69" s="44"/>
      <c r="E69" s="42"/>
      <c r="F69" s="42"/>
    </row>
    <row r="70" spans="1:7" ht="12.95" customHeight="1" x14ac:dyDescent="0.25">
      <c r="A70" s="2"/>
      <c r="B70" s="18"/>
      <c r="C70" s="18"/>
      <c r="D70" s="18"/>
      <c r="E70" s="39"/>
      <c r="F70" s="39"/>
      <c r="G70" s="19"/>
    </row>
    <row r="71" spans="1:7" ht="12.95" customHeight="1" x14ac:dyDescent="0.25">
      <c r="A71" s="3"/>
      <c r="B71" s="55" t="s">
        <v>1</v>
      </c>
      <c r="C71" s="54"/>
      <c r="D71" s="53"/>
      <c r="E71" s="54" t="s">
        <v>163</v>
      </c>
      <c r="F71" s="53" t="s">
        <v>164</v>
      </c>
      <c r="G71" s="4"/>
    </row>
    <row r="72" spans="1:7" ht="12.95" customHeight="1" x14ac:dyDescent="0.25">
      <c r="A72" s="3"/>
      <c r="B72" s="59" t="s">
        <v>6</v>
      </c>
      <c r="C72" s="59" t="s">
        <v>2</v>
      </c>
      <c r="D72" s="59"/>
      <c r="E72" s="60"/>
      <c r="F72" s="61"/>
      <c r="G72" s="4"/>
    </row>
    <row r="73" spans="1:7" ht="12.95" customHeight="1" x14ac:dyDescent="0.25">
      <c r="A73" s="3"/>
      <c r="B73" s="1"/>
      <c r="C73" s="5" t="s">
        <v>8</v>
      </c>
      <c r="D73" s="5" t="s">
        <v>53</v>
      </c>
      <c r="E73" s="37">
        <v>370391876.61000001</v>
      </c>
      <c r="F73" s="7">
        <v>372993119.71899074</v>
      </c>
      <c r="G73" s="4"/>
    </row>
    <row r="74" spans="1:7" ht="12.95" customHeight="1" x14ac:dyDescent="0.25">
      <c r="A74" s="3"/>
      <c r="B74" s="1"/>
      <c r="C74" s="1"/>
      <c r="D74" s="1"/>
      <c r="E74" s="9"/>
      <c r="F74" s="9"/>
      <c r="G74" s="4"/>
    </row>
    <row r="75" spans="1:7" ht="12.95" customHeight="1" x14ac:dyDescent="0.25">
      <c r="A75" s="3"/>
      <c r="B75" s="1"/>
      <c r="C75" s="5" t="s">
        <v>15</v>
      </c>
      <c r="D75" s="5" t="s">
        <v>54</v>
      </c>
      <c r="E75" s="9"/>
      <c r="F75" s="9"/>
      <c r="G75" s="4"/>
    </row>
    <row r="76" spans="1:7" ht="12.95" customHeight="1" x14ac:dyDescent="0.25">
      <c r="A76" s="3"/>
      <c r="B76" s="1"/>
      <c r="C76" s="1"/>
      <c r="D76" s="15" t="s">
        <v>55</v>
      </c>
      <c r="E76" s="9">
        <v>17383299.079999998</v>
      </c>
      <c r="F76" s="10">
        <v>17137702.18</v>
      </c>
      <c r="G76" s="4"/>
    </row>
    <row r="77" spans="1:7" ht="12.95" customHeight="1" x14ac:dyDescent="0.25">
      <c r="A77" s="3"/>
      <c r="B77" s="1"/>
      <c r="C77" s="1"/>
      <c r="D77" s="17" t="s">
        <v>56</v>
      </c>
      <c r="E77" s="9">
        <v>102491213.36</v>
      </c>
      <c r="F77" s="10">
        <v>124114519.26000001</v>
      </c>
      <c r="G77" s="4"/>
    </row>
    <row r="78" spans="1:7" ht="12.95" customHeight="1" x14ac:dyDescent="0.25">
      <c r="A78" s="3"/>
      <c r="B78" s="1"/>
      <c r="C78" s="1"/>
      <c r="D78" s="15" t="s">
        <v>57</v>
      </c>
      <c r="E78" s="9">
        <v>36141.4</v>
      </c>
      <c r="F78" s="10">
        <v>36141.4</v>
      </c>
      <c r="G78" s="4"/>
    </row>
    <row r="79" spans="1:7" ht="12.95" customHeight="1" x14ac:dyDescent="0.25">
      <c r="A79" s="3"/>
      <c r="B79" s="1"/>
      <c r="C79" s="1"/>
      <c r="D79" s="16" t="s">
        <v>58</v>
      </c>
      <c r="E79" s="37">
        <f>SUM(E76:E78)</f>
        <v>119910653.84</v>
      </c>
      <c r="F79" s="7">
        <v>141288362.84</v>
      </c>
      <c r="G79" s="4"/>
    </row>
    <row r="80" spans="1:7" ht="12.95" customHeight="1" x14ac:dyDescent="0.25">
      <c r="A80" s="3"/>
      <c r="B80" s="1"/>
      <c r="C80" s="1"/>
      <c r="D80" s="1"/>
      <c r="E80" s="9"/>
      <c r="F80" s="9"/>
      <c r="G80" s="4"/>
    </row>
    <row r="81" spans="1:7" ht="12.95" customHeight="1" x14ac:dyDescent="0.25">
      <c r="A81" s="3"/>
      <c r="B81" s="1"/>
      <c r="C81" s="5" t="s">
        <v>24</v>
      </c>
      <c r="D81" s="5" t="s">
        <v>59</v>
      </c>
      <c r="E81" s="9"/>
      <c r="F81" s="9"/>
      <c r="G81" s="4"/>
    </row>
    <row r="82" spans="1:7" ht="12.95" customHeight="1" x14ac:dyDescent="0.25">
      <c r="A82" s="3"/>
      <c r="B82" s="1"/>
      <c r="C82" s="1"/>
      <c r="D82" s="15" t="s">
        <v>60</v>
      </c>
      <c r="E82" s="9">
        <v>1531556.35</v>
      </c>
      <c r="F82" s="10">
        <v>0</v>
      </c>
      <c r="G82" s="4"/>
    </row>
    <row r="83" spans="1:7" ht="12.95" customHeight="1" x14ac:dyDescent="0.25">
      <c r="A83" s="3"/>
      <c r="B83" s="1"/>
      <c r="C83" s="1"/>
      <c r="D83" s="15" t="s">
        <v>85</v>
      </c>
      <c r="E83" s="9">
        <v>133897644.87</v>
      </c>
      <c r="F83" s="10">
        <v>112274338.97</v>
      </c>
      <c r="G83" s="4"/>
    </row>
    <row r="84" spans="1:7" ht="12.95" customHeight="1" x14ac:dyDescent="0.25">
      <c r="A84" s="3"/>
      <c r="B84" s="1"/>
      <c r="C84" s="1"/>
      <c r="D84" s="15" t="s">
        <v>61</v>
      </c>
      <c r="E84" s="10">
        <v>0</v>
      </c>
      <c r="F84" s="10">
        <v>0</v>
      </c>
      <c r="G84" s="4"/>
    </row>
    <row r="85" spans="1:7" ht="12.95" customHeight="1" x14ac:dyDescent="0.25">
      <c r="A85" s="3"/>
      <c r="B85" s="1"/>
      <c r="C85" s="1"/>
      <c r="D85" s="16" t="s">
        <v>62</v>
      </c>
      <c r="E85" s="7">
        <f>SUM(E81:E84)</f>
        <v>135429201.22</v>
      </c>
      <c r="F85" s="37">
        <f>SUM(F82:F84)</f>
        <v>112274338.97</v>
      </c>
      <c r="G85" s="4"/>
    </row>
    <row r="86" spans="1:7" ht="12.95" customHeight="1" x14ac:dyDescent="0.25">
      <c r="A86" s="3"/>
      <c r="B86" s="1"/>
      <c r="C86" s="1"/>
      <c r="D86" s="1"/>
      <c r="E86" s="9"/>
      <c r="F86" s="9"/>
      <c r="G86" s="4"/>
    </row>
    <row r="87" spans="1:7" ht="12.95" customHeight="1" x14ac:dyDescent="0.25">
      <c r="A87" s="3"/>
      <c r="B87" s="63" t="s">
        <v>63</v>
      </c>
      <c r="C87" s="68"/>
      <c r="D87" s="68"/>
      <c r="E87" s="64">
        <f>+E73+E79+E85</f>
        <v>625731731.67000008</v>
      </c>
      <c r="F87" s="64">
        <f>+F73+F79+F85</f>
        <v>626555821.52899075</v>
      </c>
      <c r="G87" s="4"/>
    </row>
    <row r="88" spans="1:7" ht="12.95" customHeight="1" x14ac:dyDescent="0.25">
      <c r="A88" s="3"/>
      <c r="B88" s="1"/>
      <c r="C88" s="1"/>
      <c r="D88" s="1"/>
      <c r="E88" s="9"/>
      <c r="F88" s="9"/>
      <c r="G88" s="4"/>
    </row>
    <row r="89" spans="1:7" ht="12.95" customHeight="1" x14ac:dyDescent="0.25">
      <c r="A89" s="3"/>
      <c r="B89" s="59" t="s">
        <v>28</v>
      </c>
      <c r="C89" s="59" t="s">
        <v>4</v>
      </c>
      <c r="D89" s="59"/>
      <c r="E89" s="60"/>
      <c r="F89" s="61"/>
      <c r="G89" s="4"/>
    </row>
    <row r="90" spans="1:7" ht="12.95" customHeight="1" x14ac:dyDescent="0.25">
      <c r="A90" s="3"/>
      <c r="B90" s="63" t="s">
        <v>64</v>
      </c>
      <c r="C90" s="68"/>
      <c r="D90" s="68"/>
      <c r="E90" s="64">
        <v>31581960.100000001</v>
      </c>
      <c r="F90" s="69">
        <v>22113935.740000002</v>
      </c>
      <c r="G90" s="4"/>
    </row>
    <row r="91" spans="1:7" ht="12.95" customHeight="1" x14ac:dyDescent="0.25">
      <c r="A91" s="3"/>
      <c r="B91" s="1"/>
      <c r="C91" s="1"/>
      <c r="D91" s="1"/>
      <c r="E91" s="9"/>
      <c r="F91" s="7"/>
      <c r="G91" s="4"/>
    </row>
    <row r="92" spans="1:7" ht="12.95" customHeight="1" x14ac:dyDescent="0.25">
      <c r="A92" s="3"/>
      <c r="B92" s="59" t="s">
        <v>49</v>
      </c>
      <c r="C92" s="59" t="s">
        <v>3</v>
      </c>
      <c r="D92" s="59"/>
      <c r="E92" s="60"/>
      <c r="F92" s="61"/>
      <c r="G92" s="4"/>
    </row>
    <row r="93" spans="1:7" ht="12.95" customHeight="1" x14ac:dyDescent="0.25">
      <c r="A93" s="3"/>
      <c r="B93" s="63" t="s">
        <v>213</v>
      </c>
      <c r="C93" s="68"/>
      <c r="D93" s="68"/>
      <c r="E93" s="64">
        <v>1099975.53</v>
      </c>
      <c r="F93" s="69">
        <v>1027262.2</v>
      </c>
      <c r="G93" s="4"/>
    </row>
    <row r="94" spans="1:7" ht="12.95" customHeight="1" x14ac:dyDescent="0.3">
      <c r="A94" s="3"/>
      <c r="B94" s="1"/>
      <c r="C94" s="1"/>
      <c r="D94" s="1"/>
      <c r="E94" s="9"/>
      <c r="F94" s="9"/>
      <c r="G94" s="4"/>
    </row>
    <row r="95" spans="1:7" ht="12.95" customHeight="1" x14ac:dyDescent="0.3">
      <c r="A95" s="3"/>
      <c r="B95" s="59" t="s">
        <v>65</v>
      </c>
      <c r="C95" s="59" t="s">
        <v>212</v>
      </c>
      <c r="D95" s="59"/>
      <c r="E95" s="60"/>
      <c r="F95" s="61"/>
      <c r="G95" s="4"/>
    </row>
    <row r="96" spans="1:7" ht="12.95" customHeight="1" x14ac:dyDescent="0.3">
      <c r="A96" s="3"/>
      <c r="B96" s="1"/>
      <c r="C96" s="5"/>
      <c r="D96" s="15" t="s">
        <v>66</v>
      </c>
      <c r="E96" s="9">
        <f>57468455.81-4931.36</f>
        <v>57463524.450000003</v>
      </c>
      <c r="F96" s="10">
        <f>64834580.88</f>
        <v>64834580.880000003</v>
      </c>
      <c r="G96" s="4"/>
    </row>
    <row r="97" spans="1:7" ht="12.95" customHeight="1" x14ac:dyDescent="0.3">
      <c r="A97" s="3"/>
      <c r="B97" s="1"/>
      <c r="C97" s="1"/>
      <c r="D97" s="17" t="s">
        <v>67</v>
      </c>
      <c r="E97" s="9">
        <v>20996.3</v>
      </c>
      <c r="F97" s="10">
        <v>1764</v>
      </c>
      <c r="G97" s="4"/>
    </row>
    <row r="98" spans="1:7" ht="12.95" customHeight="1" x14ac:dyDescent="0.3">
      <c r="A98" s="3"/>
      <c r="B98" s="1"/>
      <c r="C98" s="1"/>
      <c r="D98" s="17" t="s">
        <v>68</v>
      </c>
      <c r="E98" s="9">
        <v>29912.92</v>
      </c>
      <c r="F98" s="10">
        <v>23651.64</v>
      </c>
      <c r="G98" s="4"/>
    </row>
    <row r="99" spans="1:7" ht="12.95" customHeight="1" x14ac:dyDescent="0.3">
      <c r="A99" s="3"/>
      <c r="B99" s="1"/>
      <c r="C99" s="1"/>
      <c r="D99" s="15" t="s">
        <v>69</v>
      </c>
      <c r="E99" s="9">
        <v>16385.25</v>
      </c>
      <c r="F99" s="10">
        <v>51242.239999999998</v>
      </c>
      <c r="G99" s="4"/>
    </row>
    <row r="100" spans="1:7" ht="12.95" customHeight="1" x14ac:dyDescent="0.3">
      <c r="A100" s="3"/>
      <c r="B100" s="1"/>
      <c r="C100" s="1"/>
      <c r="D100" s="15" t="s">
        <v>70</v>
      </c>
      <c r="E100" s="9">
        <v>0</v>
      </c>
      <c r="F100" s="10">
        <v>0</v>
      </c>
      <c r="G100" s="4"/>
    </row>
    <row r="101" spans="1:7" ht="12.95" customHeight="1" x14ac:dyDescent="0.3">
      <c r="A101" s="3"/>
      <c r="B101" s="1"/>
      <c r="C101" s="1"/>
      <c r="D101" s="15" t="s">
        <v>71</v>
      </c>
      <c r="E101" s="9">
        <v>226963.35</v>
      </c>
      <c r="F101" s="10">
        <v>479075.64</v>
      </c>
      <c r="G101" s="4"/>
    </row>
    <row r="102" spans="1:7" ht="12.95" customHeight="1" x14ac:dyDescent="0.3">
      <c r="A102" s="3"/>
      <c r="B102" s="1"/>
      <c r="C102" s="1"/>
      <c r="D102" s="15" t="s">
        <v>72</v>
      </c>
      <c r="E102" s="9">
        <v>973342.06</v>
      </c>
      <c r="F102" s="10">
        <v>97881.12</v>
      </c>
      <c r="G102" s="4"/>
    </row>
    <row r="103" spans="1:7" ht="12.95" customHeight="1" x14ac:dyDescent="0.3">
      <c r="A103" s="3"/>
      <c r="B103" s="1"/>
      <c r="C103" s="1"/>
      <c r="D103" s="15" t="s">
        <v>73</v>
      </c>
      <c r="E103" s="9">
        <v>0</v>
      </c>
      <c r="F103" s="10">
        <v>0</v>
      </c>
      <c r="G103" s="4"/>
    </row>
    <row r="104" spans="1:7" ht="12.95" customHeight="1" x14ac:dyDescent="0.3">
      <c r="A104" s="3"/>
      <c r="B104" s="1"/>
      <c r="C104" s="1"/>
      <c r="D104" s="15" t="s">
        <v>74</v>
      </c>
      <c r="E104" s="9">
        <v>16937150.079999998</v>
      </c>
      <c r="F104" s="10">
        <v>7017325.7599999998</v>
      </c>
      <c r="G104" s="4"/>
    </row>
    <row r="105" spans="1:7" ht="12.95" customHeight="1" x14ac:dyDescent="0.3">
      <c r="A105" s="3"/>
      <c r="B105" s="1"/>
      <c r="C105" s="1"/>
      <c r="D105" s="15" t="s">
        <v>75</v>
      </c>
      <c r="E105" s="9">
        <v>6089921.0199999996</v>
      </c>
      <c r="F105" s="10">
        <v>6610447.9799999995</v>
      </c>
      <c r="G105" s="4"/>
    </row>
    <row r="106" spans="1:7" ht="12.95" customHeight="1" x14ac:dyDescent="0.3">
      <c r="A106" s="3"/>
      <c r="B106" s="1"/>
      <c r="C106" s="1"/>
      <c r="D106" s="24" t="s">
        <v>84</v>
      </c>
      <c r="E106" s="9">
        <v>1382</v>
      </c>
      <c r="F106" s="10">
        <v>1421.56</v>
      </c>
      <c r="G106" s="4"/>
    </row>
    <row r="107" spans="1:7" ht="12.95" customHeight="1" x14ac:dyDescent="0.3">
      <c r="A107" s="3"/>
      <c r="B107" s="1"/>
      <c r="C107" s="1"/>
      <c r="D107" s="24" t="s">
        <v>76</v>
      </c>
      <c r="E107" s="9">
        <f>55528356.55+4931.36</f>
        <v>55533287.909999996</v>
      </c>
      <c r="F107" s="10">
        <f>54128340.92</f>
        <v>54128340.920000002</v>
      </c>
      <c r="G107" s="4"/>
    </row>
    <row r="108" spans="1:7" ht="12.95" customHeight="1" x14ac:dyDescent="0.3">
      <c r="A108" s="3"/>
      <c r="B108" s="63" t="s">
        <v>215</v>
      </c>
      <c r="C108" s="68"/>
      <c r="D108" s="68"/>
      <c r="E108" s="64">
        <f>SUM(E96:E107)</f>
        <v>137292865.33999997</v>
      </c>
      <c r="F108" s="69">
        <f>SUM(F96:F107)</f>
        <v>133245731.74000001</v>
      </c>
      <c r="G108" s="4"/>
    </row>
    <row r="109" spans="1:7" ht="12.95" customHeight="1" x14ac:dyDescent="0.3">
      <c r="A109" s="3"/>
      <c r="B109" s="1"/>
      <c r="C109" s="1"/>
      <c r="D109" s="1"/>
      <c r="E109" s="9"/>
      <c r="F109" s="8"/>
      <c r="G109" s="4"/>
    </row>
    <row r="110" spans="1:7" ht="12.95" customHeight="1" x14ac:dyDescent="0.3">
      <c r="A110" s="3"/>
      <c r="B110" s="59" t="s">
        <v>77</v>
      </c>
      <c r="C110" s="59" t="s">
        <v>78</v>
      </c>
      <c r="D110" s="59"/>
      <c r="E110" s="60"/>
      <c r="F110" s="61"/>
      <c r="G110" s="4"/>
    </row>
    <row r="111" spans="1:7" ht="12.95" customHeight="1" x14ac:dyDescent="0.3">
      <c r="A111" s="3"/>
      <c r="B111" s="1"/>
      <c r="C111" s="1"/>
      <c r="D111" s="15" t="s">
        <v>86</v>
      </c>
      <c r="E111" s="8">
        <v>121700361.18000001</v>
      </c>
      <c r="F111" s="10">
        <v>109080912.54000001</v>
      </c>
      <c r="G111" s="4"/>
    </row>
    <row r="112" spans="1:7" ht="12.95" customHeight="1" x14ac:dyDescent="0.3">
      <c r="A112" s="3"/>
      <c r="B112" s="1"/>
      <c r="C112" s="1"/>
      <c r="D112" s="15" t="s">
        <v>87</v>
      </c>
      <c r="E112" s="8">
        <v>77157613.670000002</v>
      </c>
      <c r="F112" s="10">
        <v>81233858.359999999</v>
      </c>
      <c r="G112" s="4"/>
    </row>
    <row r="113" spans="1:8" ht="12.95" customHeight="1" x14ac:dyDescent="0.3">
      <c r="A113" s="3"/>
      <c r="B113" s="1"/>
      <c r="C113" s="1"/>
      <c r="D113" s="15" t="s">
        <v>88</v>
      </c>
      <c r="E113" s="8">
        <v>100767355.69</v>
      </c>
      <c r="F113" s="10">
        <v>95942214.089999989</v>
      </c>
      <c r="G113" s="4"/>
      <c r="H113" s="10"/>
    </row>
    <row r="114" spans="1:8" ht="12.95" customHeight="1" x14ac:dyDescent="0.3">
      <c r="A114" s="3"/>
      <c r="B114" s="63" t="s">
        <v>216</v>
      </c>
      <c r="C114" s="68"/>
      <c r="D114" s="68"/>
      <c r="E114" s="64">
        <f>SUM(E111:E113)</f>
        <v>299625330.54000002</v>
      </c>
      <c r="F114" s="69">
        <f>SUM(F111:F113)</f>
        <v>286256984.99000001</v>
      </c>
      <c r="G114" s="4"/>
    </row>
    <row r="115" spans="1:8" ht="12.95" customHeight="1" x14ac:dyDescent="0.3">
      <c r="A115" s="3"/>
      <c r="B115" s="1"/>
      <c r="C115" s="1"/>
      <c r="D115" s="1"/>
      <c r="E115" s="9"/>
      <c r="F115" s="9"/>
      <c r="G115" s="4"/>
    </row>
    <row r="116" spans="1:8" ht="12.95" customHeight="1" x14ac:dyDescent="0.3">
      <c r="A116" s="3"/>
      <c r="B116" s="65" t="s">
        <v>79</v>
      </c>
      <c r="C116" s="66"/>
      <c r="D116" s="66"/>
      <c r="E116" s="67">
        <f>E87+E90+E93+E108+E114</f>
        <v>1095331863.1800001</v>
      </c>
      <c r="F116" s="67">
        <f>F87+F90+F93+F108+F114</f>
        <v>1069199736.1989908</v>
      </c>
      <c r="G116" s="4"/>
    </row>
    <row r="117" spans="1:8" ht="12.95" customHeight="1" x14ac:dyDescent="0.3">
      <c r="A117" s="3"/>
      <c r="B117" s="1"/>
      <c r="C117" s="1"/>
      <c r="D117" s="1"/>
      <c r="E117" s="9"/>
      <c r="F117" s="9"/>
      <c r="G117" s="4"/>
    </row>
    <row r="118" spans="1:8" ht="12.95" customHeight="1" x14ac:dyDescent="0.3">
      <c r="A118" s="3"/>
      <c r="B118" s="16" t="s">
        <v>80</v>
      </c>
      <c r="C118" s="16"/>
      <c r="D118" s="16"/>
      <c r="E118" s="36">
        <v>28551481.23</v>
      </c>
      <c r="F118" s="36">
        <v>36464715</v>
      </c>
      <c r="G118" s="4"/>
    </row>
    <row r="119" spans="1:8" ht="12.95" customHeight="1" thickBot="1" x14ac:dyDescent="0.35">
      <c r="A119" s="20"/>
      <c r="B119" s="21"/>
      <c r="C119" s="21"/>
      <c r="D119" s="21"/>
      <c r="E119" s="11"/>
      <c r="F119" s="11"/>
      <c r="G119" s="22"/>
    </row>
    <row r="120" spans="1:8" x14ac:dyDescent="0.3">
      <c r="A120" s="1"/>
      <c r="B120" s="1"/>
      <c r="C120" s="1"/>
      <c r="D120" s="1"/>
      <c r="E120" s="9">
        <f>+E62-E116</f>
        <v>0</v>
      </c>
      <c r="F120" s="9">
        <f>+F62-F116</f>
        <v>0</v>
      </c>
      <c r="G120" s="1"/>
    </row>
  </sheetData>
  <mergeCells count="2">
    <mergeCell ref="A68:G68"/>
    <mergeCell ref="A3:G3"/>
  </mergeCells>
  <printOptions horizontalCentered="1" verticalCentered="1"/>
  <pageMargins left="0.70866141732283472" right="0.70866141732283472" top="0.35433070866141736" bottom="0.74803149606299213" header="0.31496062992125984" footer="0.31496062992125984"/>
  <pageSetup paperSize="9" scale="70" firstPageNumber="2" orientation="portrait" useFirstPageNumber="1" r:id="rId1"/>
  <headerFooter>
    <oddFooter>&amp;C&amp;P</oddFooter>
  </headerFooter>
  <rowBreaks count="1" manualBreakCount="1">
    <brk id="68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84"/>
  <sheetViews>
    <sheetView topLeftCell="A46" workbookViewId="0">
      <selection activeCell="B33" sqref="B33"/>
    </sheetView>
  </sheetViews>
  <sheetFormatPr defaultColWidth="9.109375" defaultRowHeight="15.05" x14ac:dyDescent="0.3"/>
  <cols>
    <col min="1" max="1" width="4.109375" style="13" customWidth="1"/>
    <col min="2" max="2" width="4.44140625" style="13" customWidth="1"/>
    <col min="3" max="3" width="2.33203125" style="13" customWidth="1"/>
    <col min="4" max="4" width="68.109375" style="13" customWidth="1"/>
    <col min="5" max="6" width="18.88671875" style="10" customWidth="1"/>
    <col min="7" max="7" width="4.109375" style="13" customWidth="1"/>
    <col min="8" max="8" width="13.5546875" style="13" customWidth="1"/>
    <col min="9" max="9" width="18.88671875" style="10" hidden="1" customWidth="1"/>
    <col min="10" max="10" width="15.33203125" style="13" bestFit="1" customWidth="1"/>
    <col min="11" max="11" width="17.6640625" style="13" customWidth="1"/>
    <col min="12" max="12" width="15.33203125" style="13" bestFit="1" customWidth="1"/>
    <col min="13" max="16384" width="9.109375" style="13"/>
  </cols>
  <sheetData>
    <row r="2" spans="1:9" s="47" customFormat="1" ht="38.299999999999997" customHeight="1" thickBot="1" x14ac:dyDescent="0.3">
      <c r="B2" s="86"/>
      <c r="C2" s="86"/>
      <c r="D2" s="101" t="s">
        <v>165</v>
      </c>
      <c r="E2" s="101"/>
      <c r="F2" s="101"/>
      <c r="G2" s="101"/>
      <c r="I2" s="38"/>
    </row>
    <row r="3" spans="1:9" ht="18.850000000000001" x14ac:dyDescent="0.3">
      <c r="A3" s="2"/>
      <c r="B3" s="27"/>
      <c r="C3" s="18"/>
      <c r="D3" s="28"/>
      <c r="E3" s="43"/>
      <c r="F3" s="43"/>
      <c r="G3" s="29"/>
    </row>
    <row r="4" spans="1:9" ht="15.75" x14ac:dyDescent="0.25">
      <c r="A4" s="3"/>
      <c r="B4" s="14" t="s">
        <v>91</v>
      </c>
      <c r="C4" s="1"/>
      <c r="D4" s="1"/>
      <c r="E4" s="9"/>
      <c r="F4" s="34" t="s">
        <v>163</v>
      </c>
      <c r="G4" s="4"/>
    </row>
    <row r="5" spans="1:9" ht="15.75" x14ac:dyDescent="0.25">
      <c r="A5" s="3"/>
      <c r="B5" s="14"/>
      <c r="C5" s="1"/>
      <c r="D5" s="1"/>
      <c r="E5" s="9"/>
      <c r="F5" s="34"/>
      <c r="G5" s="4"/>
    </row>
    <row r="6" spans="1:9" x14ac:dyDescent="0.25">
      <c r="A6" s="3"/>
      <c r="B6" s="70" t="s">
        <v>92</v>
      </c>
      <c r="C6" s="70" t="s">
        <v>93</v>
      </c>
      <c r="D6" s="70"/>
      <c r="E6" s="67"/>
      <c r="F6" s="71"/>
      <c r="G6" s="4"/>
    </row>
    <row r="7" spans="1:9" x14ac:dyDescent="0.25">
      <c r="A7" s="3"/>
      <c r="B7" s="5" t="s">
        <v>94</v>
      </c>
      <c r="C7" s="5" t="s">
        <v>95</v>
      </c>
      <c r="D7" s="5"/>
      <c r="E7" s="9"/>
      <c r="F7" s="9"/>
      <c r="G7" s="4"/>
    </row>
    <row r="8" spans="1:9" x14ac:dyDescent="0.25">
      <c r="A8" s="3"/>
      <c r="B8" s="1"/>
      <c r="C8" s="1"/>
      <c r="D8" s="1" t="s">
        <v>97</v>
      </c>
      <c r="E8" s="9"/>
      <c r="F8" s="35">
        <v>94558136.329999998</v>
      </c>
      <c r="G8" s="4"/>
    </row>
    <row r="9" spans="1:9" x14ac:dyDescent="0.25">
      <c r="A9" s="3"/>
      <c r="B9" s="1"/>
      <c r="C9" s="1"/>
      <c r="D9" s="1" t="s">
        <v>98</v>
      </c>
      <c r="E9" s="9"/>
      <c r="F9" s="35">
        <v>9271134</v>
      </c>
      <c r="G9" s="4"/>
    </row>
    <row r="10" spans="1:9" x14ac:dyDescent="0.25">
      <c r="A10" s="3"/>
      <c r="B10" s="1"/>
      <c r="C10" s="1"/>
      <c r="D10" s="1" t="s">
        <v>99</v>
      </c>
      <c r="E10" s="9"/>
      <c r="F10" s="35">
        <v>27397905.449999999</v>
      </c>
      <c r="G10" s="4"/>
    </row>
    <row r="11" spans="1:9" x14ac:dyDescent="0.25">
      <c r="A11" s="3"/>
      <c r="B11" s="62"/>
      <c r="C11" s="72" t="s">
        <v>198</v>
      </c>
      <c r="D11" s="62"/>
      <c r="E11" s="73"/>
      <c r="F11" s="74">
        <f>SUM(F8:F10)</f>
        <v>131227175.78</v>
      </c>
      <c r="G11" s="4"/>
    </row>
    <row r="12" spans="1:9" x14ac:dyDescent="0.25">
      <c r="A12" s="3"/>
      <c r="B12" s="5" t="s">
        <v>114</v>
      </c>
      <c r="C12" s="5" t="s">
        <v>96</v>
      </c>
      <c r="D12" s="1"/>
      <c r="E12" s="9"/>
      <c r="F12" s="36"/>
      <c r="G12" s="4"/>
    </row>
    <row r="13" spans="1:9" x14ac:dyDescent="0.25">
      <c r="A13" s="3"/>
      <c r="B13" s="1"/>
      <c r="C13" s="1"/>
      <c r="D13" s="1" t="s">
        <v>100</v>
      </c>
      <c r="E13" s="9"/>
      <c r="F13" s="35">
        <v>313817808.47000003</v>
      </c>
      <c r="G13" s="4"/>
    </row>
    <row r="14" spans="1:9" x14ac:dyDescent="0.25">
      <c r="A14" s="3"/>
      <c r="B14" s="1"/>
      <c r="C14" s="1"/>
      <c r="D14" s="1" t="s">
        <v>101</v>
      </c>
      <c r="E14" s="9"/>
      <c r="F14" s="35">
        <v>20829746.100000001</v>
      </c>
      <c r="G14" s="4"/>
    </row>
    <row r="15" spans="1:9" x14ac:dyDescent="0.25">
      <c r="A15" s="3"/>
      <c r="B15" s="1"/>
      <c r="C15" s="1"/>
      <c r="D15" s="1" t="s">
        <v>102</v>
      </c>
      <c r="E15" s="9"/>
      <c r="F15" s="35">
        <v>481848.35</v>
      </c>
      <c r="G15" s="4"/>
    </row>
    <row r="16" spans="1:9" x14ac:dyDescent="0.25">
      <c r="A16" s="3"/>
      <c r="B16" s="1"/>
      <c r="C16" s="1"/>
      <c r="D16" s="1" t="s">
        <v>146</v>
      </c>
      <c r="E16" s="9"/>
      <c r="F16" s="35">
        <v>10165586.439999999</v>
      </c>
      <c r="G16" s="4"/>
    </row>
    <row r="17" spans="1:7" x14ac:dyDescent="0.3">
      <c r="A17" s="3"/>
      <c r="B17" s="1"/>
      <c r="C17" s="1"/>
      <c r="D17" s="1" t="s">
        <v>103</v>
      </c>
      <c r="E17" s="9"/>
      <c r="F17" s="35">
        <v>956568.26</v>
      </c>
      <c r="G17" s="4"/>
    </row>
    <row r="18" spans="1:7" x14ac:dyDescent="0.25">
      <c r="A18" s="3"/>
      <c r="B18" s="1"/>
      <c r="C18" s="1"/>
      <c r="D18" s="1" t="s">
        <v>104</v>
      </c>
      <c r="E18" s="9"/>
      <c r="F18" s="35">
        <v>4671147.6399999997</v>
      </c>
      <c r="G18" s="4"/>
    </row>
    <row r="19" spans="1:7" x14ac:dyDescent="0.25">
      <c r="A19" s="3"/>
      <c r="B19" s="1"/>
      <c r="C19" s="1"/>
      <c r="D19" s="1" t="s">
        <v>166</v>
      </c>
      <c r="E19" s="9"/>
      <c r="F19" s="35">
        <v>18220162.199999999</v>
      </c>
      <c r="G19" s="4"/>
    </row>
    <row r="20" spans="1:7" x14ac:dyDescent="0.25">
      <c r="A20" s="3"/>
      <c r="B20" s="62"/>
      <c r="C20" s="72" t="s">
        <v>199</v>
      </c>
      <c r="D20" s="72"/>
      <c r="E20" s="73"/>
      <c r="F20" s="74">
        <f>SUM(F12:F19)</f>
        <v>369142867.46000004</v>
      </c>
      <c r="G20" s="4"/>
    </row>
    <row r="21" spans="1:7" x14ac:dyDescent="0.25">
      <c r="A21" s="3"/>
      <c r="B21" s="75" t="s">
        <v>115</v>
      </c>
      <c r="C21" s="75" t="s">
        <v>105</v>
      </c>
      <c r="D21" s="75"/>
      <c r="E21" s="76"/>
      <c r="F21" s="77">
        <v>27070512.16</v>
      </c>
      <c r="G21" s="4"/>
    </row>
    <row r="22" spans="1:7" x14ac:dyDescent="0.25">
      <c r="A22" s="3"/>
      <c r="B22" s="75" t="s">
        <v>116</v>
      </c>
      <c r="C22" s="75" t="s">
        <v>106</v>
      </c>
      <c r="D22" s="75"/>
      <c r="E22" s="76"/>
      <c r="F22" s="77">
        <v>0</v>
      </c>
      <c r="G22" s="4"/>
    </row>
    <row r="23" spans="1:7" x14ac:dyDescent="0.25">
      <c r="A23" s="3"/>
      <c r="B23" s="75" t="s">
        <v>117</v>
      </c>
      <c r="C23" s="75" t="s">
        <v>107</v>
      </c>
      <c r="D23" s="75"/>
      <c r="E23" s="76"/>
      <c r="F23" s="77">
        <v>8881974.1300000008</v>
      </c>
      <c r="G23" s="4"/>
    </row>
    <row r="24" spans="1:7" x14ac:dyDescent="0.25">
      <c r="A24" s="3"/>
      <c r="B24" s="75" t="s">
        <v>118</v>
      </c>
      <c r="C24" s="75" t="s">
        <v>108</v>
      </c>
      <c r="D24" s="75"/>
      <c r="E24" s="76"/>
      <c r="F24" s="77">
        <v>0</v>
      </c>
      <c r="G24" s="4"/>
    </row>
    <row r="25" spans="1:7" x14ac:dyDescent="0.25">
      <c r="A25" s="3"/>
      <c r="B25" s="72" t="s">
        <v>119</v>
      </c>
      <c r="C25" s="72" t="s">
        <v>109</v>
      </c>
      <c r="D25" s="72"/>
      <c r="E25" s="73"/>
      <c r="F25" s="74">
        <v>62165.34</v>
      </c>
      <c r="G25" s="4"/>
    </row>
    <row r="26" spans="1:7" x14ac:dyDescent="0.25">
      <c r="A26" s="3"/>
      <c r="B26" s="63" t="s">
        <v>217</v>
      </c>
      <c r="C26" s="63"/>
      <c r="D26" s="63"/>
      <c r="E26" s="78"/>
      <c r="F26" s="64">
        <f>+F11+F20+F21+F22+F23+F24+F25</f>
        <v>536384694.87</v>
      </c>
      <c r="G26" s="4"/>
    </row>
    <row r="27" spans="1:7" x14ac:dyDescent="0.25">
      <c r="A27" s="3"/>
      <c r="B27" s="1"/>
      <c r="C27" s="1"/>
      <c r="D27" s="1"/>
      <c r="E27" s="9"/>
      <c r="F27" s="36"/>
      <c r="G27" s="4"/>
    </row>
    <row r="28" spans="1:7" x14ac:dyDescent="0.25">
      <c r="A28" s="3"/>
      <c r="B28" s="70" t="s">
        <v>110</v>
      </c>
      <c r="C28" s="70" t="s">
        <v>111</v>
      </c>
      <c r="D28" s="70"/>
      <c r="E28" s="67"/>
      <c r="F28" s="71"/>
      <c r="G28" s="4"/>
    </row>
    <row r="29" spans="1:7" x14ac:dyDescent="0.25">
      <c r="A29" s="3"/>
      <c r="B29" s="5" t="s">
        <v>112</v>
      </c>
      <c r="C29" s="5" t="s">
        <v>113</v>
      </c>
      <c r="D29" s="5"/>
      <c r="E29" s="9"/>
      <c r="F29" s="36"/>
      <c r="G29" s="4"/>
    </row>
    <row r="30" spans="1:7" x14ac:dyDescent="0.25">
      <c r="A30" s="3"/>
      <c r="B30" s="1"/>
      <c r="C30" s="1" t="s">
        <v>120</v>
      </c>
      <c r="D30" s="1"/>
      <c r="E30" s="9"/>
      <c r="F30" s="36"/>
      <c r="G30" s="4"/>
    </row>
    <row r="31" spans="1:7" x14ac:dyDescent="0.25">
      <c r="A31" s="3"/>
      <c r="B31" s="1"/>
      <c r="C31" s="1"/>
      <c r="D31" s="1" t="s">
        <v>127</v>
      </c>
      <c r="E31" s="9"/>
      <c r="F31" s="35">
        <v>184578418.46000001</v>
      </c>
      <c r="G31" s="4"/>
    </row>
    <row r="32" spans="1:7" x14ac:dyDescent="0.25">
      <c r="A32" s="3"/>
      <c r="B32" s="1"/>
      <c r="C32" s="1"/>
      <c r="D32" s="1" t="s">
        <v>128</v>
      </c>
      <c r="E32" s="9"/>
      <c r="F32" s="35">
        <v>26167845.260000002</v>
      </c>
      <c r="G32" s="4"/>
    </row>
    <row r="33" spans="1:7" x14ac:dyDescent="0.25">
      <c r="A33" s="3"/>
      <c r="B33" s="1"/>
      <c r="C33" s="1"/>
      <c r="D33" s="1" t="s">
        <v>129</v>
      </c>
      <c r="E33" s="9"/>
      <c r="F33" s="35">
        <v>2639565.54</v>
      </c>
      <c r="G33" s="4"/>
    </row>
    <row r="34" spans="1:7" x14ac:dyDescent="0.25">
      <c r="A34" s="3"/>
      <c r="B34" s="1"/>
      <c r="C34" s="1"/>
      <c r="D34" s="1" t="s">
        <v>130</v>
      </c>
      <c r="E34" s="9"/>
      <c r="F34" s="35">
        <v>1324599.8</v>
      </c>
      <c r="G34" s="4"/>
    </row>
    <row r="35" spans="1:7" x14ac:dyDescent="0.25">
      <c r="A35" s="3"/>
      <c r="B35" s="1"/>
      <c r="C35" s="1"/>
      <c r="D35" s="1" t="s">
        <v>167</v>
      </c>
      <c r="E35" s="9"/>
      <c r="F35" s="35">
        <v>4707596.59</v>
      </c>
      <c r="G35" s="4"/>
    </row>
    <row r="36" spans="1:7" x14ac:dyDescent="0.25">
      <c r="A36" s="3"/>
      <c r="B36" s="1"/>
      <c r="C36" s="23" t="s">
        <v>201</v>
      </c>
      <c r="E36" s="9"/>
      <c r="F36" s="36">
        <f>SUM(F31:F35)</f>
        <v>219418025.65000001</v>
      </c>
      <c r="G36" s="4"/>
    </row>
    <row r="37" spans="1:7" x14ac:dyDescent="0.25">
      <c r="A37" s="3"/>
      <c r="B37" s="1"/>
      <c r="C37" s="1" t="s">
        <v>126</v>
      </c>
      <c r="D37" s="1"/>
      <c r="E37" s="9"/>
      <c r="F37" s="36">
        <v>87875276.879999995</v>
      </c>
      <c r="G37" s="4"/>
    </row>
    <row r="38" spans="1:7" x14ac:dyDescent="0.25">
      <c r="A38" s="3"/>
      <c r="B38" s="62"/>
      <c r="C38" s="72" t="s">
        <v>200</v>
      </c>
      <c r="D38" s="62"/>
      <c r="E38" s="73"/>
      <c r="F38" s="74">
        <f>+F36+F37</f>
        <v>307293302.52999997</v>
      </c>
      <c r="G38" s="4"/>
    </row>
    <row r="39" spans="1:7" x14ac:dyDescent="0.25">
      <c r="A39" s="3"/>
      <c r="B39" s="5" t="s">
        <v>121</v>
      </c>
      <c r="C39" s="5" t="s">
        <v>122</v>
      </c>
      <c r="D39" s="5"/>
      <c r="E39" s="9"/>
      <c r="F39" s="36"/>
      <c r="G39" s="4"/>
    </row>
    <row r="40" spans="1:7" x14ac:dyDescent="0.25">
      <c r="A40" s="3"/>
      <c r="B40" s="1"/>
      <c r="C40" s="1" t="s">
        <v>123</v>
      </c>
      <c r="D40" s="1"/>
      <c r="E40" s="9"/>
      <c r="F40" s="35">
        <v>59379016.909999996</v>
      </c>
      <c r="G40" s="4"/>
    </row>
    <row r="41" spans="1:7" x14ac:dyDescent="0.25">
      <c r="A41" s="3"/>
      <c r="B41" s="1"/>
      <c r="C41" s="1" t="s">
        <v>124</v>
      </c>
      <c r="D41" s="1"/>
      <c r="E41" s="9"/>
      <c r="F41" s="35">
        <v>13083009.43</v>
      </c>
      <c r="G41" s="4"/>
    </row>
    <row r="42" spans="1:7" x14ac:dyDescent="0.3">
      <c r="A42" s="3"/>
      <c r="B42" s="1"/>
      <c r="C42" s="30" t="s">
        <v>171</v>
      </c>
      <c r="D42" s="30"/>
      <c r="E42" s="9"/>
      <c r="F42" s="35">
        <v>4719377.0199999996</v>
      </c>
      <c r="G42" s="4"/>
    </row>
    <row r="43" spans="1:7" x14ac:dyDescent="0.25">
      <c r="A43" s="3"/>
      <c r="B43" s="1"/>
      <c r="C43" s="1" t="s">
        <v>125</v>
      </c>
      <c r="D43" s="1"/>
      <c r="E43" s="9"/>
      <c r="F43" s="35">
        <v>7776592.5300000003</v>
      </c>
      <c r="G43" s="4"/>
    </row>
    <row r="44" spans="1:7" x14ac:dyDescent="0.25">
      <c r="A44" s="3"/>
      <c r="B44" s="1"/>
      <c r="C44" s="1" t="s">
        <v>131</v>
      </c>
      <c r="D44" s="1"/>
      <c r="E44" s="9"/>
      <c r="F44" s="35">
        <v>7786394.6500000004</v>
      </c>
      <c r="G44" s="4"/>
    </row>
    <row r="45" spans="1:7" x14ac:dyDescent="0.25">
      <c r="A45" s="3"/>
      <c r="B45" s="1"/>
      <c r="C45" s="1" t="s">
        <v>172</v>
      </c>
      <c r="D45" s="1"/>
      <c r="E45" s="9"/>
      <c r="F45" s="35">
        <v>0</v>
      </c>
      <c r="G45" s="4"/>
    </row>
    <row r="46" spans="1:7" x14ac:dyDescent="0.25">
      <c r="A46" s="3"/>
      <c r="B46" s="1"/>
      <c r="C46" s="1" t="s">
        <v>132</v>
      </c>
      <c r="D46" s="1"/>
      <c r="E46" s="9"/>
      <c r="F46" s="35">
        <v>150046.25</v>
      </c>
      <c r="G46" s="4"/>
    </row>
    <row r="47" spans="1:7" x14ac:dyDescent="0.25">
      <c r="A47" s="3"/>
      <c r="B47" s="1"/>
      <c r="C47" s="1" t="s">
        <v>168</v>
      </c>
      <c r="D47" s="1"/>
      <c r="E47" s="9"/>
      <c r="F47" s="35">
        <v>50988691.630000003</v>
      </c>
      <c r="G47" s="4"/>
    </row>
    <row r="48" spans="1:7" x14ac:dyDescent="0.25">
      <c r="A48" s="3"/>
      <c r="B48" s="1"/>
      <c r="C48" s="1" t="s">
        <v>133</v>
      </c>
      <c r="D48" s="1"/>
      <c r="E48" s="9"/>
      <c r="F48" s="35">
        <v>3914911.71</v>
      </c>
      <c r="G48" s="4"/>
    </row>
    <row r="49" spans="1:7" x14ac:dyDescent="0.25">
      <c r="A49" s="3"/>
      <c r="B49" s="1"/>
      <c r="C49" s="1" t="s">
        <v>134</v>
      </c>
      <c r="D49" s="1"/>
      <c r="E49" s="9"/>
      <c r="F49" s="35">
        <v>0</v>
      </c>
      <c r="G49" s="4"/>
    </row>
    <row r="50" spans="1:7" x14ac:dyDescent="0.25">
      <c r="A50" s="3"/>
      <c r="B50" s="1"/>
      <c r="C50" s="1" t="s">
        <v>169</v>
      </c>
      <c r="D50" s="1"/>
      <c r="E50" s="9"/>
      <c r="F50" s="35">
        <v>6564447.8399999999</v>
      </c>
      <c r="G50" s="4"/>
    </row>
    <row r="51" spans="1:7" x14ac:dyDescent="0.25">
      <c r="A51" s="3"/>
      <c r="B51" s="1"/>
      <c r="C51" s="1" t="s">
        <v>135</v>
      </c>
      <c r="D51" s="1"/>
      <c r="E51" s="9"/>
      <c r="F51" s="35">
        <v>13510320.4</v>
      </c>
      <c r="G51" s="4"/>
    </row>
    <row r="52" spans="1:7" x14ac:dyDescent="0.25">
      <c r="A52" s="3"/>
      <c r="B52" s="62"/>
      <c r="C52" s="72" t="s">
        <v>202</v>
      </c>
      <c r="D52" s="62"/>
      <c r="E52" s="73"/>
      <c r="F52" s="74">
        <f>SUM(F40:F51)</f>
        <v>167872808.37000003</v>
      </c>
      <c r="G52" s="4"/>
    </row>
    <row r="53" spans="1:7" x14ac:dyDescent="0.25">
      <c r="A53" s="31"/>
      <c r="B53" s="5" t="s">
        <v>136</v>
      </c>
      <c r="C53" s="5" t="s">
        <v>137</v>
      </c>
      <c r="D53" s="5"/>
      <c r="E53" s="9"/>
      <c r="F53" s="36"/>
      <c r="G53" s="4"/>
    </row>
    <row r="54" spans="1:7" x14ac:dyDescent="0.25">
      <c r="A54" s="3"/>
      <c r="B54" s="1"/>
      <c r="C54" s="1" t="s">
        <v>138</v>
      </c>
      <c r="D54" s="1"/>
      <c r="E54" s="9"/>
      <c r="F54" s="35">
        <v>1396084.94</v>
      </c>
      <c r="G54" s="4"/>
    </row>
    <row r="55" spans="1:7" x14ac:dyDescent="0.25">
      <c r="A55" s="3"/>
      <c r="B55" s="1"/>
      <c r="C55" s="1" t="s">
        <v>196</v>
      </c>
      <c r="D55" s="1"/>
      <c r="E55" s="9"/>
      <c r="F55" s="35">
        <v>24340474.82</v>
      </c>
      <c r="G55" s="4"/>
    </row>
    <row r="56" spans="1:7" x14ac:dyDescent="0.25">
      <c r="A56" s="3"/>
      <c r="B56" s="1"/>
      <c r="C56" s="1" t="s">
        <v>139</v>
      </c>
      <c r="D56" s="1"/>
      <c r="E56" s="9"/>
      <c r="F56" s="35">
        <v>0</v>
      </c>
      <c r="G56" s="4"/>
    </row>
    <row r="57" spans="1:7" x14ac:dyDescent="0.3">
      <c r="A57" s="3"/>
      <c r="B57" s="1"/>
      <c r="C57" s="1" t="s">
        <v>140</v>
      </c>
      <c r="D57" s="1"/>
      <c r="E57" s="9"/>
      <c r="F57" s="35">
        <v>14760120.619999999</v>
      </c>
      <c r="G57" s="4"/>
    </row>
    <row r="58" spans="1:7" x14ac:dyDescent="0.25">
      <c r="A58" s="3"/>
      <c r="B58" s="62"/>
      <c r="C58" s="72" t="s">
        <v>203</v>
      </c>
      <c r="D58" s="62"/>
      <c r="E58" s="73"/>
      <c r="F58" s="74">
        <f>SUM(F54:F57)</f>
        <v>40496680.380000003</v>
      </c>
      <c r="G58" s="4"/>
    </row>
    <row r="59" spans="1:7" x14ac:dyDescent="0.25">
      <c r="A59" s="3"/>
      <c r="B59" s="62" t="s">
        <v>141</v>
      </c>
      <c r="C59" s="72" t="s">
        <v>142</v>
      </c>
      <c r="D59" s="62"/>
      <c r="E59" s="73"/>
      <c r="F59" s="74">
        <v>13004932.199999999</v>
      </c>
      <c r="G59" s="4"/>
    </row>
    <row r="60" spans="1:7" x14ac:dyDescent="0.25">
      <c r="A60" s="3"/>
      <c r="B60" s="62" t="s">
        <v>143</v>
      </c>
      <c r="C60" s="72" t="s">
        <v>144</v>
      </c>
      <c r="D60" s="62"/>
      <c r="E60" s="73"/>
      <c r="F60" s="74">
        <v>3781956.85</v>
      </c>
      <c r="G60" s="4"/>
    </row>
    <row r="61" spans="1:7" x14ac:dyDescent="0.25">
      <c r="A61" s="3"/>
      <c r="B61" s="63" t="s">
        <v>218</v>
      </c>
      <c r="C61" s="63"/>
      <c r="D61" s="78"/>
      <c r="E61" s="64"/>
      <c r="F61" s="64">
        <f>+F38+F52+F58+F59+F60</f>
        <v>532449680.32999998</v>
      </c>
      <c r="G61" s="4"/>
    </row>
    <row r="62" spans="1:7" x14ac:dyDescent="0.25">
      <c r="A62" s="3"/>
      <c r="B62" s="1"/>
      <c r="C62" s="1"/>
      <c r="D62" s="1"/>
      <c r="E62" s="9"/>
      <c r="F62" s="36"/>
      <c r="G62" s="4"/>
    </row>
    <row r="63" spans="1:7" x14ac:dyDescent="0.25">
      <c r="A63" s="3"/>
      <c r="B63" s="70" t="s">
        <v>145</v>
      </c>
      <c r="C63" s="70"/>
      <c r="D63" s="70"/>
      <c r="E63" s="67"/>
      <c r="F63" s="67">
        <f>+F26-F61</f>
        <v>3935014.5400000215</v>
      </c>
      <c r="G63" s="4"/>
    </row>
    <row r="64" spans="1:7" ht="15.75" thickBot="1" x14ac:dyDescent="0.3">
      <c r="A64" s="20"/>
      <c r="B64" s="21"/>
      <c r="C64" s="21"/>
      <c r="D64" s="21"/>
      <c r="E64" s="11"/>
      <c r="F64" s="11"/>
      <c r="G64" s="22"/>
    </row>
    <row r="65" spans="1:7" x14ac:dyDescent="0.25">
      <c r="A65" s="3"/>
      <c r="B65" s="70" t="s">
        <v>147</v>
      </c>
      <c r="C65" s="70" t="s">
        <v>148</v>
      </c>
      <c r="D65" s="70"/>
      <c r="E65" s="67"/>
      <c r="F65" s="71"/>
      <c r="G65" s="4"/>
    </row>
    <row r="66" spans="1:7" x14ac:dyDescent="0.25">
      <c r="A66" s="3"/>
      <c r="B66" s="1"/>
      <c r="C66" s="1" t="s">
        <v>149</v>
      </c>
      <c r="D66" s="1"/>
      <c r="E66" s="9"/>
      <c r="F66" s="35">
        <v>78684.27</v>
      </c>
      <c r="G66" s="4"/>
    </row>
    <row r="67" spans="1:7" x14ac:dyDescent="0.25">
      <c r="A67" s="3"/>
      <c r="B67" s="1"/>
      <c r="C67" s="1" t="s">
        <v>150</v>
      </c>
      <c r="D67" s="1"/>
      <c r="E67" s="9"/>
      <c r="F67" s="35">
        <v>2579329.96</v>
      </c>
      <c r="G67" s="4"/>
    </row>
    <row r="68" spans="1:7" x14ac:dyDescent="0.25">
      <c r="A68" s="3"/>
      <c r="B68" s="1"/>
      <c r="C68" s="1" t="s">
        <v>170</v>
      </c>
      <c r="D68" s="1"/>
      <c r="E68" s="9"/>
      <c r="F68" s="35">
        <v>58998.09</v>
      </c>
      <c r="G68" s="4"/>
    </row>
    <row r="69" spans="1:7" x14ac:dyDescent="0.25">
      <c r="A69" s="3"/>
      <c r="B69" s="63" t="s">
        <v>219</v>
      </c>
      <c r="C69" s="63"/>
      <c r="D69" s="78"/>
      <c r="E69" s="64"/>
      <c r="F69" s="64">
        <f>+F66-F67+F68</f>
        <v>-2441647.6</v>
      </c>
      <c r="G69" s="4"/>
    </row>
    <row r="70" spans="1:7" x14ac:dyDescent="0.25">
      <c r="A70" s="3"/>
      <c r="B70" s="1"/>
      <c r="C70" s="1"/>
      <c r="D70" s="1"/>
      <c r="E70" s="9"/>
      <c r="F70" s="36"/>
      <c r="G70" s="4"/>
    </row>
    <row r="71" spans="1:7" x14ac:dyDescent="0.25">
      <c r="A71" s="3"/>
      <c r="B71" s="70" t="s">
        <v>65</v>
      </c>
      <c r="C71" s="70" t="s">
        <v>151</v>
      </c>
      <c r="D71" s="70"/>
      <c r="E71" s="67"/>
      <c r="F71" s="71"/>
      <c r="G71" s="4"/>
    </row>
    <row r="72" spans="1:7" x14ac:dyDescent="0.25">
      <c r="A72" s="3"/>
      <c r="B72" s="1"/>
      <c r="C72" s="1" t="s">
        <v>152</v>
      </c>
      <c r="D72" s="1"/>
      <c r="E72" s="9"/>
      <c r="F72" s="35">
        <v>14995.91</v>
      </c>
      <c r="G72" s="4"/>
    </row>
    <row r="73" spans="1:7" ht="14.4" x14ac:dyDescent="0.3">
      <c r="A73" s="3"/>
      <c r="B73" s="1"/>
      <c r="C73" s="1" t="s">
        <v>153</v>
      </c>
      <c r="D73" s="1"/>
      <c r="E73" s="9"/>
      <c r="F73" s="35">
        <v>184553.22</v>
      </c>
      <c r="G73" s="4"/>
    </row>
    <row r="74" spans="1:7" ht="14.4" x14ac:dyDescent="0.3">
      <c r="A74" s="3"/>
      <c r="B74" s="63" t="s">
        <v>220</v>
      </c>
      <c r="C74" s="63"/>
      <c r="D74" s="78"/>
      <c r="E74" s="64"/>
      <c r="F74" s="64">
        <f>+F72-F73</f>
        <v>-169557.31</v>
      </c>
      <c r="G74" s="4"/>
    </row>
    <row r="75" spans="1:7" ht="14.4" x14ac:dyDescent="0.3">
      <c r="A75" s="3"/>
      <c r="B75" s="1"/>
      <c r="C75" s="1"/>
      <c r="D75" s="1"/>
      <c r="E75" s="9"/>
      <c r="F75" s="36"/>
      <c r="G75" s="4"/>
    </row>
    <row r="76" spans="1:7" ht="14.4" x14ac:dyDescent="0.3">
      <c r="A76" s="3"/>
      <c r="B76" s="70" t="s">
        <v>77</v>
      </c>
      <c r="C76" s="70" t="s">
        <v>154</v>
      </c>
      <c r="D76" s="70"/>
      <c r="E76" s="67"/>
      <c r="F76" s="71"/>
      <c r="G76" s="4"/>
    </row>
    <row r="77" spans="1:7" ht="14.4" x14ac:dyDescent="0.3">
      <c r="A77" s="3"/>
      <c r="B77" s="1"/>
      <c r="C77" s="1" t="s">
        <v>155</v>
      </c>
      <c r="D77" s="1"/>
      <c r="E77" s="9"/>
      <c r="F77" s="35">
        <v>857357</v>
      </c>
      <c r="G77" s="4"/>
    </row>
    <row r="78" spans="1:7" ht="14.4" x14ac:dyDescent="0.3">
      <c r="A78" s="3"/>
      <c r="B78" s="1"/>
      <c r="C78" s="1" t="s">
        <v>156</v>
      </c>
      <c r="D78" s="1"/>
      <c r="E78" s="9"/>
      <c r="F78" s="35">
        <v>374869.28</v>
      </c>
      <c r="G78" s="4"/>
    </row>
    <row r="79" spans="1:7" x14ac:dyDescent="0.3">
      <c r="A79" s="3"/>
      <c r="B79" s="63" t="s">
        <v>221</v>
      </c>
      <c r="C79" s="63"/>
      <c r="D79" s="78"/>
      <c r="E79" s="64"/>
      <c r="F79" s="64">
        <f>+F77-F78</f>
        <v>482487.72</v>
      </c>
      <c r="G79" s="4"/>
    </row>
    <row r="80" spans="1:7" x14ac:dyDescent="0.3">
      <c r="A80" s="3"/>
      <c r="B80" s="1"/>
      <c r="C80" s="1"/>
      <c r="D80" s="1"/>
      <c r="E80" s="9"/>
      <c r="F80" s="36"/>
      <c r="G80" s="4"/>
    </row>
    <row r="81" spans="1:7" x14ac:dyDescent="0.3">
      <c r="A81" s="3"/>
      <c r="B81" s="70" t="s">
        <v>157</v>
      </c>
      <c r="C81" s="70" t="s">
        <v>158</v>
      </c>
      <c r="D81" s="70"/>
      <c r="E81" s="67"/>
      <c r="F81" s="67">
        <v>274741</v>
      </c>
      <c r="G81" s="4"/>
    </row>
    <row r="82" spans="1:7" x14ac:dyDescent="0.3">
      <c r="A82" s="3"/>
      <c r="B82" s="5"/>
      <c r="C82" s="5"/>
      <c r="D82" s="5"/>
      <c r="E82" s="37"/>
      <c r="F82" s="36"/>
      <c r="G82" s="4"/>
    </row>
    <row r="83" spans="1:7" x14ac:dyDescent="0.3">
      <c r="A83" s="3"/>
      <c r="B83" s="70" t="s">
        <v>159</v>
      </c>
      <c r="C83" s="70"/>
      <c r="D83" s="70"/>
      <c r="E83" s="67"/>
      <c r="F83" s="67">
        <f>+F63+F69+F74+F79-F81</f>
        <v>1531556.3500000213</v>
      </c>
      <c r="G83" s="4"/>
    </row>
    <row r="84" spans="1:7" ht="15.75" thickBot="1" x14ac:dyDescent="0.35">
      <c r="A84" s="20"/>
      <c r="B84" s="21"/>
      <c r="C84" s="21"/>
      <c r="D84" s="21"/>
      <c r="E84" s="11"/>
      <c r="F84" s="11"/>
      <c r="G84" s="22"/>
    </row>
  </sheetData>
  <mergeCells count="1">
    <mergeCell ref="D2:G2"/>
  </mergeCells>
  <pageMargins left="0.70866141732283472" right="0.70866141732283472" top="0.59055118110236227" bottom="0.59055118110236227" header="0.31496062992125984" footer="0.31496062992125984"/>
  <pageSetup paperSize="9" scale="70" firstPageNumber="4" orientation="portrait" useFirstPageNumber="1" r:id="rId1"/>
  <headerFooter>
    <oddFooter>&amp;C&amp;P</oddFooter>
  </headerFooter>
  <rowBreaks count="1" manualBreakCount="1">
    <brk id="64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36"/>
  <sheetViews>
    <sheetView topLeftCell="B1" workbookViewId="0">
      <selection activeCell="B33" sqref="B33"/>
    </sheetView>
  </sheetViews>
  <sheetFormatPr defaultColWidth="9.109375" defaultRowHeight="15.05" x14ac:dyDescent="0.3"/>
  <cols>
    <col min="1" max="1" width="4.109375" style="13" customWidth="1"/>
    <col min="2" max="2" width="68.109375" style="13" customWidth="1"/>
    <col min="3" max="3" width="35.6640625" style="10" customWidth="1"/>
    <col min="4" max="4" width="15.33203125" style="13" bestFit="1" customWidth="1"/>
    <col min="5" max="16384" width="9.109375" style="13"/>
  </cols>
  <sheetData>
    <row r="2" spans="2:7" ht="18.850000000000001" x14ac:dyDescent="0.3">
      <c r="B2" s="99" t="s">
        <v>222</v>
      </c>
      <c r="C2" s="99"/>
      <c r="D2" s="99"/>
      <c r="E2" s="99"/>
      <c r="G2" s="10"/>
    </row>
    <row r="4" spans="2:7" x14ac:dyDescent="0.25">
      <c r="D4" s="32">
        <v>2015</v>
      </c>
    </row>
    <row r="5" spans="2:7" ht="15.75" x14ac:dyDescent="0.25">
      <c r="B5" s="65" t="s">
        <v>173</v>
      </c>
      <c r="C5" s="66"/>
      <c r="D5" s="80">
        <v>51305773.720000021</v>
      </c>
    </row>
    <row r="6" spans="2:7" x14ac:dyDescent="0.25">
      <c r="B6" s="30" t="s">
        <v>174</v>
      </c>
      <c r="C6" s="5"/>
      <c r="D6" s="46">
        <v>1531556.3500000213</v>
      </c>
    </row>
    <row r="7" spans="2:7" x14ac:dyDescent="0.3">
      <c r="B7" s="5" t="s">
        <v>197</v>
      </c>
      <c r="C7" s="5"/>
      <c r="D7" s="46">
        <v>0</v>
      </c>
    </row>
    <row r="8" spans="2:7" x14ac:dyDescent="0.25">
      <c r="B8" s="6" t="s">
        <v>205</v>
      </c>
      <c r="C8" s="1"/>
      <c r="D8" s="46">
        <v>40233479.68</v>
      </c>
    </row>
    <row r="9" spans="2:7" x14ac:dyDescent="0.25">
      <c r="B9" s="6" t="s">
        <v>175</v>
      </c>
      <c r="C9" s="1"/>
      <c r="D9" s="46">
        <v>9468024.3599999994</v>
      </c>
    </row>
    <row r="10" spans="2:7" x14ac:dyDescent="0.25">
      <c r="B10" s="6" t="s">
        <v>176</v>
      </c>
      <c r="C10" s="1"/>
      <c r="D10" s="46">
        <v>72713.330000000075</v>
      </c>
    </row>
    <row r="11" spans="2:7" ht="15.75" x14ac:dyDescent="0.25">
      <c r="B11" s="65" t="s">
        <v>223</v>
      </c>
      <c r="C11" s="66"/>
      <c r="D11" s="80">
        <v>46430808.93999999</v>
      </c>
    </row>
    <row r="12" spans="2:7" x14ac:dyDescent="0.25">
      <c r="B12" s="24" t="s">
        <v>177</v>
      </c>
      <c r="C12" s="1"/>
      <c r="D12" s="46">
        <v>33253572.579999991</v>
      </c>
    </row>
    <row r="13" spans="2:7" x14ac:dyDescent="0.25">
      <c r="B13" s="24" t="s">
        <v>178</v>
      </c>
      <c r="C13" s="6"/>
      <c r="D13" s="46">
        <v>0</v>
      </c>
    </row>
    <row r="14" spans="2:7" x14ac:dyDescent="0.25">
      <c r="B14" s="24" t="s">
        <v>204</v>
      </c>
      <c r="C14" s="6"/>
      <c r="D14" s="46">
        <v>-3191490.0000000005</v>
      </c>
    </row>
    <row r="15" spans="2:7" x14ac:dyDescent="0.25">
      <c r="B15" s="24" t="s">
        <v>179</v>
      </c>
      <c r="C15" s="23"/>
      <c r="D15" s="46">
        <v>11418190.029999986</v>
      </c>
    </row>
    <row r="16" spans="2:7" x14ac:dyDescent="0.25">
      <c r="B16" s="6" t="s">
        <v>180</v>
      </c>
      <c r="C16" s="1"/>
      <c r="D16" s="46">
        <v>4950536.3300000122</v>
      </c>
    </row>
    <row r="17" spans="2:4" x14ac:dyDescent="0.25">
      <c r="B17" s="63" t="s">
        <v>181</v>
      </c>
      <c r="C17" s="63"/>
      <c r="D17" s="64">
        <v>97736582.660000011</v>
      </c>
    </row>
    <row r="18" spans="2:4" ht="15.75" x14ac:dyDescent="0.25">
      <c r="B18" s="65" t="s">
        <v>182</v>
      </c>
      <c r="C18" s="66"/>
      <c r="D18" s="80">
        <f>SUM(D19:D21)</f>
        <v>-25374322.331009094</v>
      </c>
    </row>
    <row r="19" spans="2:4" x14ac:dyDescent="0.25">
      <c r="B19" s="15" t="s">
        <v>183</v>
      </c>
      <c r="C19" s="1"/>
      <c r="D19" s="46">
        <v>-23660711.899999991</v>
      </c>
    </row>
    <row r="20" spans="2:4" x14ac:dyDescent="0.25">
      <c r="B20" s="15" t="s">
        <v>184</v>
      </c>
      <c r="C20" s="1"/>
      <c r="D20" s="46">
        <v>-1563610.429999995</v>
      </c>
    </row>
    <row r="21" spans="2:4" x14ac:dyDescent="0.25">
      <c r="B21" s="15" t="s">
        <v>185</v>
      </c>
      <c r="C21" s="1"/>
      <c r="D21" s="46">
        <v>-150000.00100910585</v>
      </c>
    </row>
    <row r="22" spans="2:4" ht="15.75" x14ac:dyDescent="0.25">
      <c r="B22" s="65" t="s">
        <v>186</v>
      </c>
      <c r="C22" s="66"/>
      <c r="D22" s="80">
        <f>D23+D25</f>
        <v>4262.0599999999995</v>
      </c>
    </row>
    <row r="23" spans="2:4" x14ac:dyDescent="0.25">
      <c r="B23" s="15" t="s">
        <v>183</v>
      </c>
      <c r="C23" s="1"/>
      <c r="D23" s="46">
        <v>500</v>
      </c>
    </row>
    <row r="24" spans="2:4" x14ac:dyDescent="0.25">
      <c r="B24" s="15" t="s">
        <v>184</v>
      </c>
      <c r="C24" s="1"/>
      <c r="D24" s="46">
        <v>0</v>
      </c>
    </row>
    <row r="25" spans="2:4" x14ac:dyDescent="0.25">
      <c r="B25" s="15" t="s">
        <v>185</v>
      </c>
      <c r="C25" s="1"/>
      <c r="D25" s="46">
        <v>3762.06</v>
      </c>
    </row>
    <row r="26" spans="2:4" x14ac:dyDescent="0.25">
      <c r="B26" s="63" t="s">
        <v>187</v>
      </c>
      <c r="C26" s="63"/>
      <c r="D26" s="64">
        <v>-25370060.271009095</v>
      </c>
    </row>
    <row r="27" spans="2:4" ht="15.55" x14ac:dyDescent="0.3">
      <c r="B27" s="65" t="s">
        <v>188</v>
      </c>
      <c r="C27" s="66"/>
      <c r="D27" s="80"/>
    </row>
    <row r="28" spans="2:4" ht="14.4" x14ac:dyDescent="0.3">
      <c r="B28" s="6" t="s">
        <v>189</v>
      </c>
      <c r="C28" s="1"/>
      <c r="D28" s="46"/>
    </row>
    <row r="29" spans="2:4" ht="14.4" x14ac:dyDescent="0.3">
      <c r="B29" s="30" t="s">
        <v>190</v>
      </c>
      <c r="C29" s="30"/>
      <c r="D29" s="79">
        <v>-7371056.4299999997</v>
      </c>
    </row>
    <row r="30" spans="2:4" ht="14.4" x14ac:dyDescent="0.3">
      <c r="B30" s="63" t="s">
        <v>191</v>
      </c>
      <c r="C30" s="63"/>
      <c r="D30" s="64">
        <v>-7371056.4299999997</v>
      </c>
    </row>
    <row r="31" spans="2:4" ht="14.4" x14ac:dyDescent="0.3">
      <c r="B31" s="63" t="s">
        <v>192</v>
      </c>
      <c r="C31" s="63"/>
      <c r="D31" s="64">
        <v>64995465.958990909</v>
      </c>
    </row>
    <row r="32" spans="2:4" ht="14.4" x14ac:dyDescent="0.3">
      <c r="B32" s="81" t="s">
        <v>193</v>
      </c>
      <c r="C32" s="62"/>
      <c r="D32" s="82">
        <v>255368816.5</v>
      </c>
    </row>
    <row r="33" spans="2:4" x14ac:dyDescent="0.3">
      <c r="B33" s="83" t="s">
        <v>194</v>
      </c>
      <c r="C33" s="75"/>
      <c r="D33" s="84">
        <v>320364282.45999998</v>
      </c>
    </row>
    <row r="34" spans="2:4" x14ac:dyDescent="0.3">
      <c r="B34" s="85" t="s">
        <v>195</v>
      </c>
      <c r="C34" s="75"/>
      <c r="D34" s="77">
        <v>64995465.959999979</v>
      </c>
    </row>
    <row r="35" spans="2:4" x14ac:dyDescent="0.3">
      <c r="D35" s="7"/>
    </row>
    <row r="36" spans="2:4" x14ac:dyDescent="0.3">
      <c r="D36" s="10"/>
    </row>
  </sheetData>
  <mergeCells count="1">
    <mergeCell ref="B2:E2"/>
  </mergeCells>
  <printOptions horizontalCentered="1"/>
  <pageMargins left="0" right="0" top="0.74803149606299213" bottom="0.74803149606299213" header="0.31496062992125984" footer="0.31496062992125984"/>
  <pageSetup paperSize="9" scale="70" firstPageNumber="6" orientation="portrait" useFirstPageNumber="1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5</vt:i4>
      </vt:variant>
      <vt:variant>
        <vt:lpstr>Intervalli denominati</vt:lpstr>
      </vt:variant>
      <vt:variant>
        <vt:i4>5</vt:i4>
      </vt:variant>
    </vt:vector>
  </HeadingPairs>
  <TitlesOfParts>
    <vt:vector size="10" baseType="lpstr">
      <vt:lpstr>Copertina</vt:lpstr>
      <vt:lpstr>Indice</vt:lpstr>
      <vt:lpstr>Stato Patrimoniale</vt:lpstr>
      <vt:lpstr>Conto Economico</vt:lpstr>
      <vt:lpstr>Rendiconto Finanziario</vt:lpstr>
      <vt:lpstr>Copertina!Area_stampa</vt:lpstr>
      <vt:lpstr>Indice!Area_stampa</vt:lpstr>
      <vt:lpstr>'Stato Patrimoniale'!Area_stampa</vt:lpstr>
      <vt:lpstr>'Conto Economico'!Titoli_stampa</vt:lpstr>
      <vt:lpstr>'Stato Patrimoniale'!Titoli_stampa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Coran</dc:creator>
  <cp:lastModifiedBy>ferro renato</cp:lastModifiedBy>
  <cp:lastPrinted>2016-11-24T17:01:38Z</cp:lastPrinted>
  <dcterms:created xsi:type="dcterms:W3CDTF">2015-04-05T07:02:10Z</dcterms:created>
  <dcterms:modified xsi:type="dcterms:W3CDTF">2017-02-21T14:57:00Z</dcterms:modified>
</cp:coreProperties>
</file>